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KYS\Desktop\"/>
    </mc:Choice>
  </mc:AlternateContent>
  <xr:revisionPtr revIDLastSave="0" documentId="13_ncr:1_{C9600C30-ABCB-45E1-8096-DE58D463A25D}" xr6:coauthVersionLast="47" xr6:coauthVersionMax="47" xr10:uidLastSave="{00000000-0000-0000-0000-000000000000}"/>
  <bookViews>
    <workbookView xWindow="-108" yWindow="-108" windowWidth="23256" windowHeight="13896" xr2:uid="{0A70DA70-3860-4E74-9586-1A7C9C0098A7}"/>
  </bookViews>
  <sheets>
    <sheet name="Arkusz1 (2)" sheetId="2" r:id="rId1"/>
  </sheets>
  <definedNames>
    <definedName name="_xlnm.Print_Area" localSheetId="0">'Arkusz1 (2)'!$A$1:$AE$85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C60" i="2" l="1"/>
  <c r="AB59" i="2"/>
  <c r="AC59" i="2"/>
  <c r="T59" i="2"/>
  <c r="T60" i="2"/>
  <c r="T90" i="2"/>
  <c r="T84" i="2"/>
  <c r="T82" i="2"/>
  <c r="T81" i="2"/>
  <c r="T80" i="2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3" i="2"/>
  <c r="T62" i="2"/>
  <c r="T61" i="2"/>
  <c r="T58" i="2"/>
  <c r="T57" i="2"/>
  <c r="T56" i="2"/>
  <c r="T55" i="2"/>
  <c r="T54" i="2"/>
  <c r="T53" i="2"/>
  <c r="T48" i="2"/>
  <c r="T47" i="2"/>
  <c r="T46" i="2"/>
  <c r="T45" i="2"/>
  <c r="T44" i="2"/>
  <c r="T43" i="2"/>
  <c r="T42" i="2"/>
  <c r="T40" i="2"/>
  <c r="T39" i="2"/>
  <c r="T38" i="2"/>
  <c r="T37" i="2"/>
  <c r="T36" i="2"/>
  <c r="T35" i="2"/>
  <c r="T34" i="2"/>
  <c r="T33" i="2"/>
  <c r="T32" i="2"/>
  <c r="T31" i="2"/>
  <c r="T30" i="2"/>
  <c r="T29" i="2"/>
  <c r="AC5" i="2" l="1"/>
  <c r="AC6" i="2"/>
  <c r="AC7" i="2"/>
  <c r="AC8" i="2"/>
  <c r="AC9" i="2"/>
  <c r="AC10" i="2"/>
  <c r="AC11" i="2"/>
  <c r="AC12" i="2"/>
  <c r="R13" i="2"/>
  <c r="AC13" i="2" s="1"/>
  <c r="AC14" i="2"/>
  <c r="R15" i="2"/>
  <c r="AC15" i="2"/>
  <c r="AC16" i="2"/>
  <c r="AC17" i="2"/>
  <c r="AC19" i="2"/>
  <c r="AC20" i="2"/>
  <c r="AC27" i="2"/>
  <c r="AC28" i="2"/>
  <c r="AB29" i="2"/>
  <c r="AC29" i="2"/>
  <c r="AB30" i="2"/>
  <c r="AC30" i="2"/>
  <c r="AB31" i="2"/>
  <c r="AC31" i="2"/>
  <c r="AC32" i="2"/>
  <c r="AB33" i="2"/>
  <c r="AC33" i="2"/>
  <c r="AB34" i="2"/>
  <c r="AC34" i="2"/>
  <c r="AC35" i="2"/>
  <c r="AB36" i="2"/>
  <c r="AC36" i="2"/>
  <c r="AB37" i="2"/>
  <c r="AC37" i="2"/>
  <c r="AB38" i="2"/>
  <c r="AC38" i="2"/>
  <c r="AB39" i="2"/>
  <c r="AC39" i="2"/>
  <c r="AC40" i="2"/>
  <c r="AB40" i="2"/>
  <c r="AC42" i="2"/>
  <c r="AB42" i="2"/>
  <c r="AC43" i="2"/>
  <c r="AB43" i="2"/>
  <c r="AC44" i="2"/>
  <c r="AB44" i="2"/>
  <c r="AC45" i="2"/>
  <c r="AB45" i="2"/>
  <c r="AC46" i="2"/>
  <c r="AB46" i="2"/>
  <c r="AC47" i="2"/>
  <c r="AB47" i="2"/>
  <c r="AC48" i="2"/>
  <c r="AB48" i="2"/>
  <c r="AB49" i="2"/>
  <c r="AC49" i="2"/>
  <c r="AB50" i="2"/>
  <c r="AC50" i="2"/>
  <c r="AB51" i="2"/>
  <c r="AC51" i="2"/>
  <c r="AB52" i="2"/>
  <c r="AC52" i="2"/>
  <c r="AC53" i="2"/>
  <c r="AB53" i="2"/>
  <c r="AC54" i="2"/>
  <c r="AB54" i="2"/>
  <c r="AC55" i="2"/>
  <c r="AB56" i="2"/>
  <c r="AC56" i="2"/>
  <c r="AB57" i="2"/>
  <c r="AC57" i="2"/>
  <c r="AB58" i="2"/>
  <c r="AC58" i="2"/>
  <c r="AB61" i="2"/>
  <c r="AC61" i="2"/>
  <c r="AB62" i="2"/>
  <c r="AC62" i="2"/>
  <c r="AB63" i="2"/>
  <c r="AC63" i="2"/>
  <c r="AB64" i="2"/>
  <c r="AC64" i="2"/>
  <c r="AC65" i="2"/>
  <c r="AB65" i="2"/>
  <c r="AB66" i="2"/>
  <c r="AC66" i="2"/>
  <c r="AB67" i="2"/>
  <c r="AC67" i="2"/>
  <c r="AC68" i="2"/>
  <c r="AB69" i="2"/>
  <c r="AC69" i="2"/>
  <c r="AB70" i="2"/>
  <c r="AC70" i="2"/>
  <c r="AC71" i="2"/>
  <c r="AC72" i="2"/>
  <c r="AB72" i="2"/>
  <c r="AC73" i="2"/>
  <c r="AB73" i="2"/>
  <c r="AC74" i="2"/>
  <c r="AB75" i="2"/>
  <c r="AC75" i="2"/>
  <c r="AB76" i="2"/>
  <c r="AC76" i="2"/>
  <c r="AC77" i="2"/>
  <c r="AC78" i="2"/>
  <c r="AB78" i="2"/>
  <c r="AB79" i="2"/>
  <c r="AC79" i="2"/>
  <c r="AB80" i="2"/>
  <c r="AC80" i="2"/>
  <c r="AB81" i="2"/>
  <c r="AC81" i="2"/>
  <c r="AC82" i="2"/>
  <c r="AB83" i="2"/>
  <c r="AC83" i="2"/>
  <c r="AC84" i="2"/>
  <c r="AB84" i="2"/>
  <c r="AC85" i="2"/>
  <c r="AC86" i="2"/>
  <c r="AC87" i="2"/>
  <c r="AC88" i="2"/>
  <c r="AC89" i="2"/>
  <c r="AC90" i="2"/>
  <c r="R25" i="2" l="1"/>
  <c r="AC25" i="2" s="1"/>
  <c r="R23" i="2"/>
  <c r="AC23" i="2" s="1"/>
  <c r="R21" i="2"/>
  <c r="AC21" i="2" s="1"/>
  <c r="AC26" i="2"/>
  <c r="AC24" i="2"/>
  <c r="AC22" i="2"/>
  <c r="R18" i="2"/>
  <c r="AC18" i="2" s="1"/>
</calcChain>
</file>

<file path=xl/sharedStrings.xml><?xml version="1.0" encoding="utf-8"?>
<sst xmlns="http://schemas.openxmlformats.org/spreadsheetml/2006/main" count="457" uniqueCount="221">
  <si>
    <t>v x r</t>
  </si>
  <si>
    <t>1000 szt.</t>
  </si>
  <si>
    <t>T005</t>
  </si>
  <si>
    <t>Urządzenia do waporyzacji</t>
  </si>
  <si>
    <t>kg</t>
  </si>
  <si>
    <t>T004</t>
  </si>
  <si>
    <t>Inne wyroby nikotynowe</t>
  </si>
  <si>
    <t>T003</t>
  </si>
  <si>
    <t>Saszetki nikotynowe</t>
  </si>
  <si>
    <t>w x r + y x t</t>
  </si>
  <si>
    <t>ml</t>
  </si>
  <si>
    <t>w x r</t>
  </si>
  <si>
    <r>
      <t>l (t. 15</t>
    </r>
    <r>
      <rPr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>)</t>
    </r>
  </si>
  <si>
    <t>T002</t>
  </si>
  <si>
    <t>Płyn do papierosów elektornicznych</t>
  </si>
  <si>
    <t>v x (r + s% x t)</t>
  </si>
  <si>
    <t>T - krajowe</t>
  </si>
  <si>
    <t>T001</t>
  </si>
  <si>
    <t>Wyroby nowatorskie</t>
  </si>
  <si>
    <t>q1 x u1</t>
  </si>
  <si>
    <t>2710 12 21
2710 12 25 
2710 19 29
2710 20 90</t>
  </si>
  <si>
    <t>N400</t>
  </si>
  <si>
    <t>gazowe</t>
  </si>
  <si>
    <t>GJ</t>
  </si>
  <si>
    <t>N300</t>
  </si>
  <si>
    <r>
      <t xml:space="preserve">Pozostałe paliwa opałowe - gazowe
</t>
    </r>
    <r>
      <rPr>
        <b/>
        <sz val="10"/>
        <rFont val="Arial"/>
        <family val="2"/>
        <charset val="238"/>
      </rPr>
      <t>(wyroby niewymienione w poz. 13 - 30)</t>
    </r>
  </si>
  <si>
    <r>
      <t>=&gt; 890 kg/m</t>
    </r>
    <r>
      <rPr>
        <vertAlign val="superscript"/>
        <sz val="9"/>
        <rFont val="Arial"/>
        <family val="2"/>
        <charset val="238"/>
      </rPr>
      <t xml:space="preserve">3 </t>
    </r>
  </si>
  <si>
    <r>
      <t>&lt;</t>
    </r>
    <r>
      <rPr>
        <sz val="8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890 kg/m</t>
    </r>
    <r>
      <rPr>
        <vertAlign val="superscript"/>
        <sz val="9"/>
        <rFont val="Arial"/>
        <family val="2"/>
        <charset val="238"/>
      </rPr>
      <t>3</t>
    </r>
  </si>
  <si>
    <t>N200</t>
  </si>
  <si>
    <r>
      <t xml:space="preserve">Pozostałe paliwa opałowe  - inne niż gazowe
</t>
    </r>
    <r>
      <rPr>
        <b/>
        <sz val="10"/>
        <rFont val="Arial"/>
        <family val="2"/>
        <charset val="238"/>
      </rPr>
      <t>(wyroby niewymienione w poz. 13 - 30)</t>
    </r>
  </si>
  <si>
    <t>N100</t>
  </si>
  <si>
    <r>
      <t xml:space="preserve">Pozostałe paliwa silnikowe 
</t>
    </r>
    <r>
      <rPr>
        <b/>
        <i/>
        <sz val="10"/>
        <rFont val="Arial"/>
        <family val="2"/>
        <charset val="238"/>
      </rPr>
      <t>(wyroby niewymienione w poz. 13 - 30)</t>
    </r>
  </si>
  <si>
    <t>2710 19 71-
-2710 19 99
z wył. 2710 19 85 
oraz smarów plastycznych oznaczonych CN 2710 19 99</t>
  </si>
  <si>
    <t>E - krajowe</t>
  </si>
  <si>
    <t>O100</t>
  </si>
  <si>
    <r>
      <t xml:space="preserve">Oleje smarowe, pozostałe oleje o kodach CN od 2710 19 71 do 2710 19 99, z wyłączeniem wyrobów o kodzie CN 2710 19 85 (oleje białe, parafina ciekła) oraz smarów plastycznych zaliczanych do kodu CN 2710 19 99 - </t>
    </r>
    <r>
      <rPr>
        <b/>
        <sz val="10"/>
        <rFont val="Arial"/>
        <family val="2"/>
        <charset val="238"/>
      </rPr>
      <t>wyłącznie jeżeli są przemieszczane na terytorium kraju.</t>
    </r>
  </si>
  <si>
    <t xml:space="preserve">3811 11 10
3811 11 90
3811 19 00
3811 90 00 </t>
  </si>
  <si>
    <t>E</t>
  </si>
  <si>
    <t>E930</t>
  </si>
  <si>
    <t>Dodatki do paliw o kodach CN 3811 11, 3811 19 00, 3811 90 00</t>
  </si>
  <si>
    <t xml:space="preserve">v x r
</t>
  </si>
  <si>
    <t>silnikowe</t>
  </si>
  <si>
    <t>3824 90 97
3826 00 90</t>
  </si>
  <si>
    <t>E920</t>
  </si>
  <si>
    <t>Produkty objęte kodem CN 3824 90 99, jeżeli są przeznaczone do stosowania jako paliwo do ogrzewania lub paliwo silnikowe - inne niż monoalkilowe estry kwasów tłuszczowych o zawartości objętościowej estrów (FAMAE) wynoszącej co najmniej 96,5 % (art. 20 ust. 1 lit. h) dyrektywy 2003/96/WE)</t>
  </si>
  <si>
    <t>v x q1</t>
  </si>
  <si>
    <t>3826 00 10</t>
  </si>
  <si>
    <t>E910</t>
  </si>
  <si>
    <t>Monoalkilowe estry kwasów tłuszczowych o zawartości objętościowej estrów (FAMAE) wynoszącej co najmniej 96,5 %. objęte kodem CN 3824 90 99 (art. 20 ust. 1 lit. h) dyrektywy 2003/96/WE)</t>
  </si>
  <si>
    <t>2905 11 00</t>
  </si>
  <si>
    <t>E800</t>
  </si>
  <si>
    <t>Produkty objęte kodem CN 2905 11 00 (metanol (alkohol metylowy)), niebędące pochodzenia syntetycznego, jeżeli są przeznaczone do stosowania jako paliwo do ogrzewania lub paliwo silnikowe (art. 20 ust. 1 lit. g) dyrektywy 2003/96/WE)</t>
  </si>
  <si>
    <t>2902 20 00
2902 30 00
2902 41 00
2902 42 00
2902 43 00
2902 44 00</t>
  </si>
  <si>
    <t>E700</t>
  </si>
  <si>
    <t>Węglowodory cykliczne objęte kodami CN 2902 20. 2902 30, 2902 41, 2902 42, 2902 43 i 2902 44 (art. 20 ust. 1 lit. f) dyrektywy 2003/96/WE)</t>
  </si>
  <si>
    <t>ciekłe</t>
  </si>
  <si>
    <r>
      <t>l(t. 15</t>
    </r>
    <r>
      <rPr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>)</t>
    </r>
  </si>
  <si>
    <t>skroplone</t>
  </si>
  <si>
    <t>2901 10</t>
  </si>
  <si>
    <t>E600</t>
  </si>
  <si>
    <t>Węglowodory alifatyczne nasycone objęte kodem CN 2901 10 (art. 20 ust. 1 lit. e) dyrektywy 2003/96/WE)</t>
  </si>
  <si>
    <t>2711 12 11 -
- 2711 19 00</t>
  </si>
  <si>
    <t>E500</t>
  </si>
  <si>
    <t>Skroplone gazy pochodzenia naftowego i inne węglowodory gazowe (LPG) objęte kodami 2711 12 11-2711 19 00 (art. 20 ust. 1 lit. d) dyrektywy 2003/96/WE)</t>
  </si>
  <si>
    <t>pozostałe</t>
  </si>
  <si>
    <t>Tak</t>
  </si>
  <si>
    <t>Nie</t>
  </si>
  <si>
    <t>2710 19 51-55</t>
  </si>
  <si>
    <t>E490</t>
  </si>
  <si>
    <t>Produkty objęte kodami CN 2710 11-2710 19 69 niewymienione wyżej, z wyjątkiem wyrobów objętych kodami CN 2710 11 21, 2710 11 25, 2710 19 29 innych niż wyroby przemieszczane w handlu luzem (art. 20 ust. 1 lit. c) dyrektywy 2003/96/WE)</t>
  </si>
  <si>
    <t>2710 12 21
2710 12 25 
2710 19 29</t>
  </si>
  <si>
    <t>E480</t>
  </si>
  <si>
    <t>Produkty objęte kodami CN 2710 11 21, 2710 11 25, 2710 19 29 przemieszczane w handlu luzem (art. 20 ust. 1 lit. c) dyrektywy 2003/96/WE)</t>
  </si>
  <si>
    <t>2710 19 62-68
2710 20 31-39</t>
  </si>
  <si>
    <t>E470</t>
  </si>
  <si>
    <t>Ciężki olej opałowy objęty kodami 2710 19 61-2710 19 69 (art. 20 ust. 1 lit. c) dyrektywy 2003/96/WE)</t>
  </si>
  <si>
    <t>2710 19 25</t>
  </si>
  <si>
    <t>2710 19 21</t>
  </si>
  <si>
    <t>E460</t>
  </si>
  <si>
    <t>Nafta znakowana objęta kodami CN 2710 19 21 i 2710 19 25 (art. 20 ust. 1 lit. c) dyrektywy 2003/96/WE)</t>
  </si>
  <si>
    <t>E450</t>
  </si>
  <si>
    <t>Nafta nieznakowana objęta kodami CN 2710 19 21 i 2710 19 25 (art. 20 ust. 1 lit. c) dyrektywy 2003/96/WE)</t>
  </si>
  <si>
    <t>2710 19 42 - 48
2710 20 11 - 19</t>
  </si>
  <si>
    <t>E440</t>
  </si>
  <si>
    <t>Olej napędowy znakowany objęty kodami CN 2710 19 41-2710 19 49 (art. 20 ust. 1 lit. c) dyrektywy 2003/96/WE)</t>
  </si>
  <si>
    <t>2710 19 46 - 48
2710 20 15 - 19</t>
  </si>
  <si>
    <t>Nie spełnia</t>
  </si>
  <si>
    <t>2710 20 11</t>
  </si>
  <si>
    <t>Spełnia</t>
  </si>
  <si>
    <t>2710 19 42
2710 19 44</t>
  </si>
  <si>
    <t>E430</t>
  </si>
  <si>
    <t>Olej napędowy nieznakowany objęty kodami CN 2710 19 41-2710 19 49 (art. 20 ust. 1 lit. c) dyrektywy 2003/96/WE)</t>
  </si>
  <si>
    <t>2710 12 45
2710 12 49</t>
  </si>
  <si>
    <t>2710 12 41</t>
  </si>
  <si>
    <t>2710 12 31</t>
  </si>
  <si>
    <t>E420</t>
  </si>
  <si>
    <t>Benzyna bezołowiowa objęta kodami CN 2710 11 31, 2710 11 41, 2710 11 45 i 2710 11 49 (art. 20 ust. 1 lit. c) dyrektywy 2003/96/WE)</t>
  </si>
  <si>
    <t>2710 12 50</t>
  </si>
  <si>
    <t>E410</t>
  </si>
  <si>
    <t>Benzyna ołowiowa objęta kodami CN 2710 11 31, 2710 11 51 i 2710 11 59 (art. 20 ust. 1 lit. c) dyrektywy 2003/96/WE)</t>
  </si>
  <si>
    <t>2707 10 
2707 20 
2707 30 
2707 50</t>
  </si>
  <si>
    <t>E300</t>
  </si>
  <si>
    <t>Oleje mineralne (wyroby energetyczne) - wyroby objęte kodami CN 2707 10, 2707 20. 2707 30, i 2707 50 (art. 20 ust. 1 lit. b) dyrektyw)' 2003/96/WE)</t>
  </si>
  <si>
    <t xml:space="preserve"> Nie spełnia</t>
  </si>
  <si>
    <t>1507-1518 00</t>
  </si>
  <si>
    <t>E200</t>
  </si>
  <si>
    <t>Oleje pochodzenia roślinnego i zwierzęcego - wyroby objęte kodami CN 1507-1518, jeżeli są one przeznaczone do stosowania jako paliwo do ogrzewania lub paliwo silnikowe (art. 20 ust. 1 lit. a) dyrektywy Rady 2003/96/WE (2))</t>
  </si>
  <si>
    <t>v x j x r</t>
  </si>
  <si>
    <r>
      <t>l (t. 20</t>
    </r>
    <r>
      <rPr>
        <vertAlign val="superscript"/>
        <sz val="10"/>
        <rFont val="Arial"/>
        <family val="2"/>
        <charset val="238"/>
      </rPr>
      <t>o</t>
    </r>
    <r>
      <rPr>
        <sz val="10"/>
        <rFont val="Arial"/>
        <family val="2"/>
        <charset val="238"/>
      </rPr>
      <t>)</t>
    </r>
  </si>
  <si>
    <t>S</t>
  </si>
  <si>
    <t>S500</t>
  </si>
  <si>
    <t>Wyroby zawierające alkohol etylowy w rozumieniu art. 20 tiret pierwsze dyrektywy 92/83/EWG, objęte kodami CN innymi niż 2207 i 2208</t>
  </si>
  <si>
    <t>S400</t>
  </si>
  <si>
    <t>Częściowo denaturowany alkohol w rozumieniu art. 20 dyrektywy 92/83/EWTG. będący alkoholem, który został poddany denaturyzacji, ale nie spełnia jeszcze warunków umożliwiających korzystanie ze zwolnienia przewidzianego w art. 27 ust. 1 lit. a) lub b) tej dyrektywy, inny niż napoje spirytusowe (S200)</t>
  </si>
  <si>
    <t>podmiot (producent) niepodlegający zwolnieniu od akcyzy</t>
  </si>
  <si>
    <t>v x j x (r - q)</t>
  </si>
  <si>
    <t>do  10 hl</t>
  </si>
  <si>
    <t>S300</t>
  </si>
  <si>
    <t>Alkohol etylowy w rozumieniu art. 20 tiret pierwsze dyrektywy 92/83/EWG, objęty kodami CN 2207 i 2208 inny niż napoje spirytu¬sowe (S200)</t>
  </si>
  <si>
    <t>S200</t>
  </si>
  <si>
    <t>Napoje spirytusowe w rozumieniu art. 20 tiret pierwsze, drugie i trzecie dyrektywy 92/83/EWG</t>
  </si>
  <si>
    <t>v x (r - q)</t>
  </si>
  <si>
    <t>I</t>
  </si>
  <si>
    <t>I000</t>
  </si>
  <si>
    <t>Produkty pośrednie w rozumieniu art. 17 dyrektywy 92/83/EWG</t>
  </si>
  <si>
    <t>&lt;= 5%</t>
  </si>
  <si>
    <t>2206 00 31</t>
  </si>
  <si>
    <t>W</t>
  </si>
  <si>
    <t>W300</t>
  </si>
  <si>
    <t>Wino musujące i musujące napoje przefermentowane inne niż wino i piwo w rozumieniu art. 8 pkt 2 i art. 1 2 pkt 2 dyrektywy 92/83/EWG</t>
  </si>
  <si>
    <t>2206 00 51
2206 00 81</t>
  </si>
  <si>
    <t>W200</t>
  </si>
  <si>
    <t>Wino niemusujące i niemusujące napoje przefermentowane inne niż wino i piwo w rozumieniu art. 8 pkt 1 i art. 12 pkt 1 dyrektywy 92/83/EWG</t>
  </si>
  <si>
    <t xml:space="preserve">v x l x r </t>
  </si>
  <si>
    <t>v x l x (r - q)</t>
  </si>
  <si>
    <t>do  200 tys. hl</t>
  </si>
  <si>
    <t>B</t>
  </si>
  <si>
    <t>B000</t>
  </si>
  <si>
    <t>Piwo w rozumieniu art. 2 dyrektywy 92/83/EWG</t>
  </si>
  <si>
    <t>v x r + v x s% x u</t>
  </si>
  <si>
    <t>T</t>
  </si>
  <si>
    <t>T500</t>
  </si>
  <si>
    <t>Inny tytoń przeznaczony do palenia zgodnie z art. 5 i art. 7 ust. 2 dyrektywy 95/59/WE</t>
  </si>
  <si>
    <t>T400</t>
  </si>
  <si>
    <t>Tytoń drobnokrojony przeznaczony do skręcania papierosów w rozumieniu art. 6 dyrektywy 95/59/WE</t>
  </si>
  <si>
    <t>u1 x r</t>
  </si>
  <si>
    <t>T300</t>
  </si>
  <si>
    <t>Cygara i cygaretki w rozumieniu art. 3 i art. 7 ust. 1 dyrektywy 95/59/WE</t>
  </si>
  <si>
    <t>jeżeli((v x r +v x s% x u x 50)&lt;(v x t);
(v x t);(v x r +v x s% x u x 50))</t>
  </si>
  <si>
    <t>T200</t>
  </si>
  <si>
    <t>Papierosy w rozumieniu art. 4 ust. 1 i art. 7 ust. 2 dyrektywy Rady 95/59/WE (')</t>
  </si>
  <si>
    <t>z4</t>
  </si>
  <si>
    <t>z3</t>
  </si>
  <si>
    <t>z2</t>
  </si>
  <si>
    <t>z1</t>
  </si>
  <si>
    <t>y</t>
  </si>
  <si>
    <t>w</t>
  </si>
  <si>
    <t>v</t>
  </si>
  <si>
    <t>u1</t>
  </si>
  <si>
    <t>u</t>
  </si>
  <si>
    <t>t</t>
  </si>
  <si>
    <t>s</t>
  </si>
  <si>
    <t>r</t>
  </si>
  <si>
    <t>q1</t>
  </si>
  <si>
    <t>q</t>
  </si>
  <si>
    <t>p</t>
  </si>
  <si>
    <t>o1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</si>
  <si>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</si>
  <si>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</si>
  <si>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</si>
  <si>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</si>
  <si>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</si>
  <si>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</si>
  <si>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</si>
  <si>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</si>
  <si>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</si>
  <si>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</si>
  <si>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</si>
  <si>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</si>
  <si>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</si>
  <si>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</si>
  <si>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</si>
  <si>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ilość urządzeń jednorazowych</t>
  </si>
  <si>
    <t>ilość
w dod.  jm.</t>
  </si>
  <si>
    <r>
      <t xml:space="preserve">ilość 
w podst. jm.
</t>
    </r>
    <r>
      <rPr>
        <i/>
        <sz val="7"/>
        <rFont val="Arial"/>
        <family val="2"/>
        <charset val="238"/>
      </rPr>
      <t>pole w e-AD</t>
    </r>
  </si>
  <si>
    <t>Stawka minimalna  / w przypadku wyrobów nowatorskich średnia ważona detaliczna cena sprzedaży tytoniu do palenia / w przypadku płynów do papierosów elektroniczych dodatkowa kwota za urządzenie jednorazowe</t>
  </si>
  <si>
    <t>Stawka %</t>
  </si>
  <si>
    <t>Stawka kwotowa</t>
  </si>
  <si>
    <t>Algorytm obliczenia zabezpieczenia dot. akcyzy</t>
  </si>
  <si>
    <t>Algorytm obliczenia zabezpieczenia dot. opłaty paliwowej</t>
  </si>
  <si>
    <t xml:space="preserve">Kwota zabezpieczenia dot. akcyzy
</t>
  </si>
  <si>
    <t xml:space="preserve">Kwota zabezpieczenia dot. opłaty paliwowej
</t>
  </si>
  <si>
    <t>Ilość</t>
  </si>
  <si>
    <r>
      <t xml:space="preserve">Masa netto </t>
    </r>
    <r>
      <rPr>
        <b/>
        <i/>
        <sz val="8"/>
        <rFont val="Arial"/>
        <family val="2"/>
        <charset val="238"/>
      </rPr>
      <t>pole w e-AD</t>
    </r>
  </si>
  <si>
    <t>Max. cena detaliczna 
za 20 szt. lub za kg</t>
  </si>
  <si>
    <t>Stawki stosowane w przypadku powstania nieprawidłowości</t>
  </si>
  <si>
    <t>Stawka opłaty paliwowej stosowana w razie powstania obowiazku jej zapłaty</t>
  </si>
  <si>
    <t>Kwota zwolnienia (obniżenia należnej kwoty akcyzy) / litr</t>
  </si>
  <si>
    <t xml:space="preserve">Czy spełnia wymagania jakościowe </t>
  </si>
  <si>
    <t xml:space="preserve">Oleje opałowe  
niepodlegające zabarwieniu na niebiesko i oznaczeniu znacznikiem 
zgodnie z przepisami szczególnymi </t>
  </si>
  <si>
    <t xml:space="preserve">Oleje opałowe  
niepodlegające zabarwieniu na czerwono i oznaczeniu znacznikiem 
zgodnie z przepisami szczególnymi </t>
  </si>
  <si>
    <r>
      <t xml:space="preserve">Gęstość 
</t>
    </r>
    <r>
      <rPr>
        <i/>
        <sz val="8"/>
        <rFont val="Arial"/>
        <family val="2"/>
        <charset val="238"/>
      </rPr>
      <t>pole w e-AD</t>
    </r>
  </si>
  <si>
    <r>
      <t xml:space="preserve">Wielkość producenta </t>
    </r>
    <r>
      <rPr>
        <sz val="10"/>
        <rFont val="Arial"/>
        <family val="2"/>
        <charset val="238"/>
      </rPr>
      <t xml:space="preserve">
(</t>
    </r>
    <r>
      <rPr>
        <sz val="8"/>
        <rFont val="Arial"/>
        <family val="2"/>
        <charset val="238"/>
      </rPr>
      <t>ilość piwa sprzedanego przez producenta w roku kalendarzowym poprzedzającym rok podatkowy)</t>
    </r>
    <r>
      <rPr>
        <sz val="10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pole w e-AD</t>
    </r>
  </si>
  <si>
    <r>
      <t xml:space="preserve">St. Plato
</t>
    </r>
    <r>
      <rPr>
        <i/>
        <sz val="8"/>
        <rFont val="Arial"/>
        <family val="2"/>
        <charset val="238"/>
      </rPr>
      <t>pole w e-AD</t>
    </r>
  </si>
  <si>
    <t>Rodzaj paliwa</t>
  </si>
  <si>
    <r>
      <t xml:space="preserve">Zawartość w % alkoholu etyl. 100% vol.
</t>
    </r>
    <r>
      <rPr>
        <i/>
        <sz val="8"/>
        <rFont val="Arial"/>
        <family val="2"/>
        <charset val="238"/>
      </rPr>
      <t>pole w e-AD</t>
    </r>
  </si>
  <si>
    <r>
      <t xml:space="preserve">CN
</t>
    </r>
    <r>
      <rPr>
        <b/>
        <sz val="8"/>
        <rFont val="Arial"/>
        <family val="2"/>
        <charset val="238"/>
      </rPr>
      <t>aktualne kody CN wg rozporządzenia Komisji 1006/2011</t>
    </r>
    <r>
      <rPr>
        <b/>
        <sz val="10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pole w e-AD</t>
    </r>
  </si>
  <si>
    <r>
      <t xml:space="preserve">Znak akcyzy
</t>
    </r>
    <r>
      <rPr>
        <i/>
        <sz val="8"/>
        <rFont val="Arial"/>
        <family val="2"/>
        <charset val="238"/>
      </rPr>
      <t>pole w e-AD</t>
    </r>
  </si>
  <si>
    <t xml:space="preserve">Dodatkowa jm. </t>
  </si>
  <si>
    <r>
      <t xml:space="preserve">Kod jm. </t>
    </r>
    <r>
      <rPr>
        <i/>
        <sz val="7"/>
        <rFont val="Arial"/>
        <family val="2"/>
        <charset val="238"/>
      </rPr>
      <t>pole w</t>
    </r>
    <r>
      <rPr>
        <b/>
        <sz val="10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>e-AD</t>
    </r>
  </si>
  <si>
    <r>
      <t xml:space="preserve">Podstawowa jm.
</t>
    </r>
    <r>
      <rPr>
        <i/>
        <sz val="8"/>
        <rFont val="Arial"/>
        <family val="2"/>
        <charset val="238"/>
      </rPr>
      <t>pole w e-AD</t>
    </r>
  </si>
  <si>
    <r>
      <t xml:space="preserve">KAT     </t>
    </r>
    <r>
      <rPr>
        <i/>
        <sz val="8"/>
        <rFont val="Arial"/>
        <family val="2"/>
        <charset val="238"/>
      </rPr>
      <t>pole w e-AD</t>
    </r>
  </si>
  <si>
    <r>
      <t xml:space="preserve">KWA 
</t>
    </r>
    <r>
      <rPr>
        <i/>
        <sz val="10"/>
        <rFont val="Arial"/>
        <family val="2"/>
        <charset val="238"/>
      </rPr>
      <t xml:space="preserve">kod wyrobu 
</t>
    </r>
    <r>
      <rPr>
        <i/>
        <sz val="8"/>
        <rFont val="Arial"/>
        <family val="2"/>
        <charset val="238"/>
      </rPr>
      <t>pole w e-AD</t>
    </r>
  </si>
  <si>
    <r>
      <t xml:space="preserve">Opis wyrobu
</t>
    </r>
    <r>
      <rPr>
        <b/>
        <sz val="8"/>
        <rFont val="Arial"/>
        <family val="2"/>
        <charset val="238"/>
      </rPr>
      <t>zgodny z rozporządzeniem Komisji 684/2009</t>
    </r>
    <r>
      <rPr>
        <b/>
        <sz val="10"/>
        <rFont val="Arial"/>
        <family val="2"/>
        <charset val="238"/>
      </rPr>
      <t xml:space="preserve">
</t>
    </r>
    <r>
      <rPr>
        <i/>
        <sz val="8"/>
        <rFont val="Arial"/>
        <family val="2"/>
        <charset val="238"/>
      </rPr>
      <t>pole w e-AD</t>
    </r>
  </si>
  <si>
    <t>Lp.</t>
  </si>
  <si>
    <r>
      <t xml:space="preserve">Model obliczania wysokości kwoty zobowiązania podatkowego podlegającego zabezpieczeniu akcyzowemu w systemach ZEFIR/EMCS
</t>
    </r>
    <r>
      <rPr>
        <i/>
        <sz val="12"/>
        <rFont val="Arial"/>
        <family val="2"/>
        <charset val="238"/>
      </rPr>
      <t>(</t>
    </r>
    <r>
      <rPr>
        <i/>
        <sz val="11"/>
        <rFont val="Arial"/>
        <family val="2"/>
        <charset val="238"/>
      </rPr>
      <t>pola białe przeznaczone do wprowadzenia zmiennych danych)</t>
    </r>
  </si>
  <si>
    <r>
      <t xml:space="preserve">2710 12 21, 2710 12 25, 2710 19 29 i 2710 20 90, kiedy produkty te są przemieszczane w opakowaniach
</t>
    </r>
    <r>
      <rPr>
        <b/>
        <sz val="10"/>
        <rFont val="Arial"/>
        <family val="2"/>
        <charset val="238"/>
      </rPr>
      <t>(obowiązuje tylko w e-DD)</t>
    </r>
  </si>
  <si>
    <r>
      <t>&lt;</t>
    </r>
    <r>
      <rPr>
        <sz val="8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890kg/m3</t>
    </r>
  </si>
  <si>
    <r>
      <rPr>
        <sz val="8"/>
        <rFont val="Arial"/>
        <family val="2"/>
        <charset val="238"/>
      </rPr>
      <t xml:space="preserve">&gt;= </t>
    </r>
    <r>
      <rPr>
        <sz val="9"/>
        <rFont val="Arial"/>
        <family val="2"/>
        <charset val="238"/>
      </rPr>
      <t>890kg/m4</t>
    </r>
    <r>
      <rPr>
        <sz val="11"/>
        <color theme="1"/>
        <rFont val="Calibri"/>
        <family val="2"/>
        <charset val="238"/>
        <scheme val="minor"/>
      </rPr>
      <t/>
    </r>
  </si>
  <si>
    <r>
      <rPr>
        <sz val="8"/>
        <color rgb="FFFF0000"/>
        <rFont val="Arial"/>
        <family val="2"/>
        <charset val="238"/>
      </rPr>
      <t xml:space="preserve">&lt;  </t>
    </r>
    <r>
      <rPr>
        <sz val="9"/>
        <color rgb="FFFF0000"/>
        <rFont val="Arial"/>
        <family val="2"/>
        <charset val="238"/>
      </rPr>
      <t>890kg/m3</t>
    </r>
  </si>
  <si>
    <t>w v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</si>
</sst>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00"/>
    <numFmt numFmtId="166" formatCode="0.0000"/>
  </numFmts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vertAlign val="superscript"/>
      <sz val="10"/>
      <name val="Arial"/>
      <family val="2"/>
      <charset val="238"/>
    </font>
    <font>
      <sz val="12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indexed="14"/>
      <name val="Arial"/>
      <family val="2"/>
      <charset val="238"/>
    </font>
    <font>
      <i/>
      <sz val="8"/>
      <name val="Arial"/>
      <family val="2"/>
      <charset val="238"/>
    </font>
    <font>
      <b/>
      <sz val="9"/>
      <name val="Arial"/>
      <family val="2"/>
      <charset val="238"/>
    </font>
    <font>
      <i/>
      <sz val="10"/>
      <name val="Arial"/>
      <family val="2"/>
      <charset val="238"/>
    </font>
    <font>
      <i/>
      <sz val="7"/>
      <name val="Arial"/>
      <family val="2"/>
      <charset val="238"/>
    </font>
    <font>
      <i/>
      <sz val="9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i/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sz val="8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EDED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2499465926084170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276">
    <xf numFmtId="0" fontId="0" fillId="0" borderId="0" xfId="0"/>
    <xf numFmtId="0" fontId="1" fillId="0" borderId="0" xfId="1" applyAlignment="1" applyProtection="1">
      <alignment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2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vertical="center" wrapText="1"/>
      <protection hidden="1"/>
    </xf>
    <xf numFmtId="0" fontId="4" fillId="0" borderId="0" xfId="1" applyFont="1" applyAlignment="1" applyProtection="1">
      <alignment vertical="center" wrapText="1"/>
      <protection hidden="1"/>
    </xf>
    <xf numFmtId="0" fontId="5" fillId="0" borderId="0" xfId="1" applyFont="1" applyAlignment="1" applyProtection="1">
      <alignment horizontal="center" vertical="center"/>
      <protection hidden="1"/>
    </xf>
    <xf numFmtId="164" fontId="6" fillId="3" borderId="2" xfId="2" applyFont="1" applyFill="1" applyBorder="1" applyAlignment="1" applyProtection="1">
      <alignment vertical="center"/>
      <protection hidden="1"/>
    </xf>
    <xf numFmtId="164" fontId="7" fillId="4" borderId="2" xfId="2" applyFont="1" applyFill="1" applyBorder="1" applyAlignment="1" applyProtection="1">
      <alignment vertical="center"/>
      <protection hidden="1"/>
    </xf>
    <xf numFmtId="0" fontId="2" fillId="3" borderId="2" xfId="1" applyFont="1" applyFill="1" applyBorder="1" applyAlignment="1" applyProtection="1">
      <alignment vertical="center"/>
      <protection hidden="1"/>
    </xf>
    <xf numFmtId="0" fontId="2" fillId="5" borderId="2" xfId="1" applyFont="1" applyFill="1" applyBorder="1" applyAlignment="1" applyProtection="1">
      <alignment vertical="center"/>
      <protection hidden="1"/>
    </xf>
    <xf numFmtId="0" fontId="2" fillId="6" borderId="2" xfId="1" applyFont="1" applyFill="1" applyBorder="1" applyAlignment="1" applyProtection="1">
      <alignment horizontal="right" vertical="center"/>
      <protection locked="0" hidden="1"/>
    </xf>
    <xf numFmtId="0" fontId="2" fillId="5" borderId="2" xfId="1" applyFont="1" applyFill="1" applyBorder="1" applyAlignment="1" applyProtection="1">
      <alignment horizontal="right" vertical="center"/>
      <protection hidden="1"/>
    </xf>
    <xf numFmtId="0" fontId="2" fillId="3" borderId="2" xfId="1" applyFont="1" applyFill="1" applyBorder="1" applyAlignment="1" applyProtection="1">
      <alignment horizontal="right" vertical="center"/>
      <protection hidden="1"/>
    </xf>
    <xf numFmtId="0" fontId="2" fillId="5" borderId="2" xfId="1" applyFont="1" applyFill="1" applyBorder="1" applyAlignment="1" applyProtection="1">
      <alignment horizontal="center" vertical="center"/>
      <protection hidden="1"/>
    </xf>
    <xf numFmtId="0" fontId="2" fillId="3" borderId="3" xfId="1" applyFont="1" applyFill="1" applyBorder="1" applyAlignment="1" applyProtection="1">
      <alignment horizontal="center" vertical="center"/>
      <protection hidden="1"/>
    </xf>
    <xf numFmtId="0" fontId="5" fillId="7" borderId="6" xfId="1" applyFont="1" applyFill="1" applyBorder="1" applyAlignment="1" applyProtection="1">
      <alignment horizontal="center" vertical="center"/>
      <protection hidden="1"/>
    </xf>
    <xf numFmtId="49" fontId="1" fillId="0" borderId="0" xfId="1" applyNumberFormat="1" applyAlignment="1" applyProtection="1">
      <alignment vertical="center"/>
      <protection hidden="1"/>
    </xf>
    <xf numFmtId="164" fontId="6" fillId="3" borderId="8" xfId="2" applyFont="1" applyFill="1" applyBorder="1" applyAlignment="1" applyProtection="1">
      <alignment vertical="center"/>
      <protection hidden="1"/>
    </xf>
    <xf numFmtId="164" fontId="7" fillId="4" borderId="5" xfId="2" applyFont="1" applyFill="1" applyBorder="1" applyAlignment="1" applyProtection="1">
      <alignment vertical="center"/>
      <protection hidden="1"/>
    </xf>
    <xf numFmtId="0" fontId="2" fillId="3" borderId="8" xfId="1" applyFont="1" applyFill="1" applyBorder="1" applyAlignment="1" applyProtection="1">
      <alignment vertical="center"/>
      <protection hidden="1"/>
    </xf>
    <xf numFmtId="0" fontId="2" fillId="5" borderId="8" xfId="1" applyFont="1" applyFill="1" applyBorder="1" applyAlignment="1" applyProtection="1">
      <alignment vertical="center"/>
      <protection hidden="1"/>
    </xf>
    <xf numFmtId="0" fontId="2" fillId="0" borderId="8" xfId="1" applyFont="1" applyBorder="1" applyAlignment="1" applyProtection="1">
      <alignment horizontal="right" vertical="center"/>
      <protection locked="0" hidden="1"/>
    </xf>
    <xf numFmtId="164" fontId="2" fillId="3" borderId="8" xfId="2" applyFont="1" applyFill="1" applyBorder="1" applyAlignment="1" applyProtection="1">
      <alignment horizontal="center" vertical="center"/>
      <protection locked="0" hidden="1"/>
    </xf>
    <xf numFmtId="0" fontId="2" fillId="5" borderId="8" xfId="1" applyFont="1" applyFill="1" applyBorder="1" applyAlignment="1" applyProtection="1">
      <alignment horizontal="right" vertical="center"/>
      <protection hidden="1"/>
    </xf>
    <xf numFmtId="0" fontId="2" fillId="5" borderId="8" xfId="1" applyFont="1" applyFill="1" applyBorder="1" applyAlignment="1" applyProtection="1">
      <alignment horizontal="center" vertical="center"/>
      <protection hidden="1"/>
    </xf>
    <xf numFmtId="0" fontId="2" fillId="5" borderId="9" xfId="1" applyFont="1" applyFill="1" applyBorder="1" applyAlignment="1" applyProtection="1">
      <alignment vertical="center"/>
      <protection hidden="1"/>
    </xf>
    <xf numFmtId="0" fontId="2" fillId="5" borderId="10" xfId="1" applyFont="1" applyFill="1" applyBorder="1" applyAlignment="1" applyProtection="1">
      <alignment vertical="center"/>
      <protection hidden="1"/>
    </xf>
    <xf numFmtId="49" fontId="2" fillId="2" borderId="7" xfId="1" applyNumberFormat="1" applyFont="1" applyFill="1" applyBorder="1" applyAlignment="1" applyProtection="1">
      <alignment horizontal="center" vertical="center" wrapText="1"/>
      <protection hidden="1"/>
    </xf>
    <xf numFmtId="164" fontId="6" fillId="4" borderId="5" xfId="2" applyFont="1" applyFill="1" applyBorder="1" applyAlignment="1" applyProtection="1">
      <alignment vertical="center"/>
      <protection hidden="1"/>
    </xf>
    <xf numFmtId="0" fontId="2" fillId="0" borderId="5" xfId="1" applyFont="1" applyBorder="1" applyAlignment="1" applyProtection="1">
      <alignment vertical="center"/>
      <protection locked="0" hidden="1"/>
    </xf>
    <xf numFmtId="0" fontId="2" fillId="5" borderId="5" xfId="1" applyFont="1" applyFill="1" applyBorder="1" applyAlignment="1" applyProtection="1">
      <alignment horizontal="right" vertical="center"/>
      <protection locked="0" hidden="1"/>
    </xf>
    <xf numFmtId="0" fontId="2" fillId="2" borderId="5" xfId="1" applyFont="1" applyFill="1" applyBorder="1" applyAlignment="1" applyProtection="1">
      <alignment horizontal="right" vertical="center"/>
      <protection hidden="1"/>
    </xf>
    <xf numFmtId="0" fontId="2" fillId="7" borderId="6" xfId="1" applyFont="1" applyFill="1" applyBorder="1" applyAlignment="1" applyProtection="1">
      <alignment horizontal="center" vertical="center"/>
      <protection hidden="1"/>
    </xf>
    <xf numFmtId="49" fontId="2" fillId="2" borderId="4" xfId="1" applyNumberFormat="1" applyFont="1" applyFill="1" applyBorder="1" applyAlignment="1" applyProtection="1">
      <alignment horizontal="center" vertical="center" wrapText="1"/>
      <protection hidden="1"/>
    </xf>
    <xf numFmtId="164" fontId="6" fillId="3" borderId="5" xfId="2" applyFont="1" applyFill="1" applyBorder="1" applyAlignment="1" applyProtection="1">
      <alignment vertical="center"/>
      <protection hidden="1"/>
    </xf>
    <xf numFmtId="0" fontId="2" fillId="3" borderId="5" xfId="1" applyFont="1" applyFill="1" applyBorder="1" applyAlignment="1" applyProtection="1">
      <alignment vertical="center"/>
      <protection hidden="1"/>
    </xf>
    <xf numFmtId="0" fontId="2" fillId="5" borderId="5" xfId="1" applyFont="1" applyFill="1" applyBorder="1" applyAlignment="1" applyProtection="1">
      <alignment vertical="center"/>
      <protection hidden="1"/>
    </xf>
    <xf numFmtId="0" fontId="2" fillId="0" borderId="5" xfId="1" applyFont="1" applyBorder="1" applyAlignment="1" applyProtection="1">
      <alignment horizontal="right" vertical="center"/>
      <protection locked="0" hidden="1"/>
    </xf>
    <xf numFmtId="164" fontId="2" fillId="3" borderId="5" xfId="2" applyFont="1" applyFill="1" applyBorder="1" applyAlignment="1" applyProtection="1">
      <alignment horizontal="center" vertical="center"/>
      <protection locked="0" hidden="1"/>
    </xf>
    <xf numFmtId="0" fontId="2" fillId="3" borderId="5" xfId="1" applyFont="1" applyFill="1" applyBorder="1" applyAlignment="1" applyProtection="1">
      <alignment horizontal="right" vertical="center"/>
      <protection hidden="1"/>
    </xf>
    <xf numFmtId="0" fontId="2" fillId="5" borderId="5" xfId="1" applyFont="1" applyFill="1" applyBorder="1" applyAlignment="1" applyProtection="1">
      <alignment horizontal="right" vertical="center"/>
      <protection hidden="1"/>
    </xf>
    <xf numFmtId="0" fontId="2" fillId="5" borderId="5" xfId="1" applyFont="1" applyFill="1" applyBorder="1" applyAlignment="1" applyProtection="1">
      <alignment horizontal="center" vertical="center"/>
      <protection hidden="1"/>
    </xf>
    <xf numFmtId="0" fontId="2" fillId="5" borderId="15" xfId="1" applyFont="1" applyFill="1" applyBorder="1" applyAlignment="1" applyProtection="1">
      <alignment vertical="center"/>
      <protection hidden="1"/>
    </xf>
    <xf numFmtId="0" fontId="2" fillId="7" borderId="4" xfId="1" applyFont="1" applyFill="1" applyBorder="1" applyAlignment="1" applyProtection="1">
      <alignment horizontal="center" vertical="center"/>
      <protection hidden="1"/>
    </xf>
    <xf numFmtId="0" fontId="2" fillId="7" borderId="5" xfId="1" applyFont="1" applyFill="1" applyBorder="1" applyAlignment="1" applyProtection="1">
      <alignment horizontal="center" vertical="center"/>
      <protection hidden="1"/>
    </xf>
    <xf numFmtId="0" fontId="2" fillId="7" borderId="5" xfId="1" applyFont="1" applyFill="1" applyBorder="1" applyAlignment="1" applyProtection="1">
      <alignment horizontal="left" vertical="center" wrapText="1"/>
      <protection hidden="1"/>
    </xf>
    <xf numFmtId="0" fontId="9" fillId="0" borderId="0" xfId="1" applyFont="1" applyAlignment="1" applyProtection="1">
      <alignment horizontal="center" vertical="center" wrapText="1"/>
      <protection hidden="1"/>
    </xf>
    <xf numFmtId="0" fontId="2" fillId="6" borderId="5" xfId="1" applyFont="1" applyFill="1" applyBorder="1" applyAlignment="1" applyProtection="1">
      <alignment horizontal="center" vertical="center"/>
      <protection hidden="1"/>
    </xf>
    <xf numFmtId="0" fontId="5" fillId="5" borderId="5" xfId="1" applyFont="1" applyFill="1" applyBorder="1" applyAlignment="1" applyProtection="1">
      <alignment horizontal="right" vertical="center"/>
      <protection hidden="1"/>
    </xf>
    <xf numFmtId="0" fontId="5" fillId="5" borderId="5" xfId="1" applyFont="1" applyFill="1" applyBorder="1" applyAlignment="1" applyProtection="1">
      <alignment vertical="center"/>
      <protection hidden="1"/>
    </xf>
    <xf numFmtId="49" fontId="4" fillId="5" borderId="5" xfId="1" applyNumberFormat="1" applyFont="1" applyFill="1" applyBorder="1" applyAlignment="1" applyProtection="1">
      <alignment horizontal="center" vertical="center"/>
      <protection hidden="1"/>
    </xf>
    <xf numFmtId="0" fontId="5" fillId="5" borderId="5" xfId="1" applyFont="1" applyFill="1" applyBorder="1" applyAlignment="1" applyProtection="1">
      <alignment horizontal="center" vertical="center"/>
      <protection hidden="1"/>
    </xf>
    <xf numFmtId="164" fontId="2" fillId="4" borderId="5" xfId="1" applyNumberFormat="1" applyFont="1" applyFill="1" applyBorder="1" applyAlignment="1" applyProtection="1">
      <alignment vertical="center"/>
      <protection hidden="1"/>
    </xf>
    <xf numFmtId="0" fontId="10" fillId="5" borderId="5" xfId="1" applyFont="1" applyFill="1" applyBorder="1" applyAlignment="1" applyProtection="1">
      <alignment horizontal="center" vertical="center"/>
      <protection hidden="1"/>
    </xf>
    <xf numFmtId="49" fontId="3" fillId="5" borderId="5" xfId="1" applyNumberFormat="1" applyFont="1" applyFill="1" applyBorder="1" applyAlignment="1" applyProtection="1">
      <alignment horizontal="center" vertical="center"/>
      <protection hidden="1"/>
    </xf>
    <xf numFmtId="0" fontId="2" fillId="8" borderId="5" xfId="1" applyFont="1" applyFill="1" applyBorder="1" applyAlignment="1" applyProtection="1">
      <alignment horizontal="center" vertical="center" wrapText="1"/>
      <protection hidden="1"/>
    </xf>
    <xf numFmtId="0" fontId="2" fillId="5" borderId="6" xfId="1" applyFont="1" applyFill="1" applyBorder="1" applyAlignment="1" applyProtection="1">
      <alignment horizontal="center" vertical="center"/>
      <protection hidden="1"/>
    </xf>
    <xf numFmtId="0" fontId="2" fillId="7" borderId="16" xfId="1" applyFont="1" applyFill="1" applyBorder="1" applyAlignment="1" applyProtection="1">
      <alignment horizontal="center" vertical="center"/>
      <protection hidden="1"/>
    </xf>
    <xf numFmtId="0" fontId="2" fillId="3" borderId="5" xfId="1" applyFont="1" applyFill="1" applyBorder="1" applyAlignment="1" applyProtection="1">
      <alignment vertical="center"/>
      <protection locked="0" hidden="1"/>
    </xf>
    <xf numFmtId="0" fontId="2" fillId="8" borderId="5" xfId="1" quotePrefix="1" applyFont="1" applyFill="1" applyBorder="1" applyAlignment="1" applyProtection="1">
      <alignment horizontal="center" vertical="center" wrapText="1"/>
      <protection hidden="1"/>
    </xf>
    <xf numFmtId="0" fontId="2" fillId="6" borderId="5" xfId="1" applyFont="1" applyFill="1" applyBorder="1" applyAlignment="1" applyProtection="1">
      <alignment vertical="center"/>
      <protection hidden="1"/>
    </xf>
    <xf numFmtId="0" fontId="2" fillId="5" borderId="6" xfId="1" applyFont="1" applyFill="1" applyBorder="1" applyAlignment="1" applyProtection="1">
      <alignment vertical="center"/>
      <protection hidden="1"/>
    </xf>
    <xf numFmtId="0" fontId="12" fillId="5" borderId="5" xfId="1" applyFont="1" applyFill="1" applyBorder="1" applyAlignment="1" applyProtection="1">
      <alignment horizontal="center" vertical="center"/>
      <protection hidden="1"/>
    </xf>
    <xf numFmtId="0" fontId="2" fillId="5" borderId="5" xfId="1" applyFont="1" applyFill="1" applyBorder="1" applyAlignment="1" applyProtection="1">
      <alignment horizontal="center" vertical="center" wrapText="1"/>
      <protection hidden="1"/>
    </xf>
    <xf numFmtId="0" fontId="2" fillId="5" borderId="6" xfId="1" applyFont="1" applyFill="1" applyBorder="1" applyAlignment="1" applyProtection="1">
      <alignment horizontal="center" vertical="center" wrapText="1"/>
      <protection hidden="1"/>
    </xf>
    <xf numFmtId="0" fontId="2" fillId="9" borderId="5" xfId="1" applyFont="1" applyFill="1" applyBorder="1" applyAlignment="1" applyProtection="1">
      <alignment horizontal="left" vertical="center" wrapText="1"/>
      <protection hidden="1"/>
    </xf>
    <xf numFmtId="0" fontId="2" fillId="5" borderId="6" xfId="1" applyFont="1" applyFill="1" applyBorder="1" applyAlignment="1" applyProtection="1">
      <alignment horizontal="center" vertical="center" textRotation="90" wrapText="1"/>
      <protection hidden="1"/>
    </xf>
    <xf numFmtId="0" fontId="2" fillId="6" borderId="5" xfId="1" applyFont="1" applyFill="1" applyBorder="1" applyAlignment="1" applyProtection="1">
      <alignment horizontal="right" vertical="center"/>
      <protection locked="0" hidden="1"/>
    </xf>
    <xf numFmtId="10" fontId="2" fillId="5" borderId="5" xfId="1" applyNumberFormat="1" applyFont="1" applyFill="1" applyBorder="1" applyAlignment="1" applyProtection="1">
      <alignment vertical="center"/>
      <protection locked="0" hidden="1"/>
    </xf>
    <xf numFmtId="0" fontId="2" fillId="5" borderId="15" xfId="1" applyFont="1" applyFill="1" applyBorder="1" applyAlignment="1" applyProtection="1">
      <alignment horizontal="center" vertical="center"/>
      <protection hidden="1"/>
    </xf>
    <xf numFmtId="0" fontId="2" fillId="7" borderId="6" xfId="1" applyFont="1" applyFill="1" applyBorder="1" applyAlignment="1">
      <alignment horizontal="center" vertical="center"/>
    </xf>
    <xf numFmtId="0" fontId="2" fillId="0" borderId="5" xfId="1" applyFont="1" applyBorder="1" applyAlignment="1" applyProtection="1">
      <alignment vertical="center"/>
      <protection hidden="1"/>
    </xf>
    <xf numFmtId="0" fontId="2" fillId="3" borderId="5" xfId="1" applyFont="1" applyFill="1" applyBorder="1" applyAlignment="1" applyProtection="1">
      <alignment horizontal="center" vertical="center"/>
      <protection hidden="1"/>
    </xf>
    <xf numFmtId="0" fontId="5" fillId="3" borderId="5" xfId="1" applyFont="1" applyFill="1" applyBorder="1" applyAlignment="1" applyProtection="1">
      <alignment horizontal="right" vertical="center"/>
      <protection hidden="1"/>
    </xf>
    <xf numFmtId="0" fontId="2" fillId="7" borderId="19" xfId="1" applyFont="1" applyFill="1" applyBorder="1" applyAlignment="1" applyProtection="1">
      <alignment horizontal="center" vertical="center"/>
      <protection hidden="1"/>
    </xf>
    <xf numFmtId="164" fontId="6" fillId="4" borderId="5" xfId="2" applyFont="1" applyFill="1" applyBorder="1" applyAlignment="1" applyProtection="1">
      <alignment horizontal="center" vertical="center"/>
      <protection hidden="1"/>
    </xf>
    <xf numFmtId="0" fontId="2" fillId="0" borderId="5" xfId="1" applyFont="1" applyBorder="1" applyAlignment="1" applyProtection="1">
      <alignment horizontal="center" vertical="center"/>
      <protection locked="0" hidden="1"/>
    </xf>
    <xf numFmtId="0" fontId="2" fillId="2" borderId="8" xfId="1" applyFont="1" applyFill="1" applyBorder="1" applyAlignment="1" applyProtection="1">
      <alignment horizontal="center" vertical="center"/>
      <protection hidden="1"/>
    </xf>
    <xf numFmtId="0" fontId="2" fillId="2" borderId="5" xfId="1" applyFont="1" applyFill="1" applyBorder="1" applyAlignment="1" applyProtection="1">
      <alignment horizontal="center" vertical="center" wrapText="1"/>
      <protection hidden="1"/>
    </xf>
    <xf numFmtId="49" fontId="3" fillId="5" borderId="5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23" xfId="1" applyBorder="1" applyAlignment="1" applyProtection="1">
      <alignment vertical="center"/>
      <protection hidden="1"/>
    </xf>
    <xf numFmtId="164" fontId="5" fillId="4" borderId="5" xfId="1" applyNumberFormat="1" applyFont="1" applyFill="1" applyBorder="1" applyAlignment="1" applyProtection="1">
      <alignment vertical="center"/>
      <protection locked="0" hidden="1"/>
    </xf>
    <xf numFmtId="0" fontId="2" fillId="6" borderId="5" xfId="1" applyFont="1" applyFill="1" applyBorder="1" applyAlignment="1" applyProtection="1">
      <alignment horizontal="right" vertical="center"/>
      <protection hidden="1"/>
    </xf>
    <xf numFmtId="164" fontId="2" fillId="4" borderId="5" xfId="1" applyNumberFormat="1" applyFont="1" applyFill="1" applyBorder="1" applyAlignment="1" applyProtection="1">
      <alignment vertical="center"/>
      <protection locked="0" hidden="1"/>
    </xf>
    <xf numFmtId="0" fontId="3" fillId="5" borderId="5" xfId="1" applyFont="1" applyFill="1" applyBorder="1" applyAlignment="1" applyProtection="1">
      <alignment vertical="center"/>
      <protection hidden="1"/>
    </xf>
    <xf numFmtId="0" fontId="15" fillId="5" borderId="5" xfId="1" applyFont="1" applyFill="1" applyBorder="1" applyAlignment="1" applyProtection="1">
      <alignment horizontal="right" vertical="center"/>
      <protection hidden="1"/>
    </xf>
    <xf numFmtId="0" fontId="2" fillId="5" borderId="5" xfId="1" applyFont="1" applyFill="1" applyBorder="1" applyAlignment="1" applyProtection="1">
      <alignment vertical="center"/>
      <protection locked="0" hidden="1"/>
    </xf>
    <xf numFmtId="0" fontId="2" fillId="10" borderId="5" xfId="1" applyFont="1" applyFill="1" applyBorder="1" applyAlignment="1" applyProtection="1">
      <alignment horizontal="center" vertical="center"/>
      <protection hidden="1"/>
    </xf>
    <xf numFmtId="0" fontId="2" fillId="0" borderId="5" xfId="1" applyFont="1" applyBorder="1" applyAlignment="1" applyProtection="1">
      <alignment horizontal="center" vertical="center"/>
      <protection hidden="1"/>
    </xf>
    <xf numFmtId="164" fontId="5" fillId="4" borderId="5" xfId="1" applyNumberFormat="1" applyFont="1" applyFill="1" applyBorder="1" applyAlignment="1" applyProtection="1">
      <alignment vertical="center"/>
      <protection hidden="1"/>
    </xf>
    <xf numFmtId="10" fontId="2" fillId="0" borderId="5" xfId="1" applyNumberFormat="1" applyFont="1" applyBorder="1" applyAlignment="1" applyProtection="1">
      <alignment vertical="center"/>
      <protection locked="0" hidden="1"/>
    </xf>
    <xf numFmtId="0" fontId="2" fillId="8" borderId="5" xfId="1" applyFont="1" applyFill="1" applyBorder="1" applyAlignment="1" applyProtection="1">
      <alignment horizontal="center" vertical="center"/>
      <protection hidden="1"/>
    </xf>
    <xf numFmtId="0" fontId="2" fillId="5" borderId="5" xfId="1" applyFont="1" applyFill="1" applyBorder="1" applyProtection="1">
      <protection locked="0"/>
    </xf>
    <xf numFmtId="2" fontId="2" fillId="3" borderId="5" xfId="1" applyNumberFormat="1" applyFont="1" applyFill="1" applyBorder="1" applyAlignment="1" applyProtection="1">
      <alignment horizontal="right" vertical="center"/>
      <protection hidden="1"/>
    </xf>
    <xf numFmtId="164" fontId="2" fillId="0" borderId="5" xfId="2" applyFont="1" applyBorder="1" applyAlignment="1" applyProtection="1">
      <alignment horizontal="center" vertical="center"/>
      <protection locked="0" hidden="1"/>
    </xf>
    <xf numFmtId="0" fontId="2" fillId="2" borderId="7" xfId="1" applyFont="1" applyFill="1" applyBorder="1" applyAlignment="1" applyProtection="1">
      <alignment horizontal="center" vertical="center"/>
      <protection hidden="1"/>
    </xf>
    <xf numFmtId="164" fontId="6" fillId="3" borderId="5" xfId="2" applyFont="1" applyFill="1" applyBorder="1" applyAlignment="1" applyProtection="1">
      <alignment horizontal="right" vertical="center"/>
      <protection hidden="1"/>
    </xf>
    <xf numFmtId="164" fontId="6" fillId="4" borderId="8" xfId="2" applyFont="1" applyFill="1" applyBorder="1" applyAlignment="1" applyProtection="1">
      <alignment horizontal="right" vertical="center"/>
      <protection hidden="1"/>
    </xf>
    <xf numFmtId="0" fontId="2" fillId="6" borderId="9" xfId="1" applyFont="1" applyFill="1" applyBorder="1" applyAlignment="1" applyProtection="1">
      <alignment horizontal="center" vertical="center"/>
      <protection hidden="1"/>
    </xf>
    <xf numFmtId="0" fontId="12" fillId="0" borderId="0" xfId="1" applyFont="1" applyAlignment="1" applyProtection="1">
      <alignment vertical="center"/>
      <protection hidden="1"/>
    </xf>
    <xf numFmtId="49" fontId="2" fillId="2" borderId="7" xfId="1" applyNumberFormat="1" applyFont="1" applyFill="1" applyBorder="1" applyAlignment="1" applyProtection="1">
      <alignment horizontal="center" vertical="center"/>
      <protection hidden="1"/>
    </xf>
    <xf numFmtId="164" fontId="6" fillId="4" borderId="8" xfId="2" applyFont="1" applyFill="1" applyBorder="1" applyAlignment="1" applyProtection="1">
      <alignment vertical="center"/>
      <protection hidden="1"/>
    </xf>
    <xf numFmtId="49" fontId="2" fillId="2" borderId="4" xfId="1" applyNumberFormat="1" applyFont="1" applyFill="1" applyBorder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0" fillId="7" borderId="4" xfId="1" applyFont="1" applyFill="1" applyBorder="1" applyAlignment="1" applyProtection="1">
      <alignment horizontal="center" vertical="center" wrapText="1"/>
      <protection hidden="1"/>
    </xf>
    <xf numFmtId="0" fontId="10" fillId="9" borderId="5" xfId="1" applyFont="1" applyFill="1" applyBorder="1" applyAlignment="1" applyProtection="1">
      <alignment horizontal="center" vertical="center" wrapText="1"/>
      <protection hidden="1"/>
    </xf>
    <xf numFmtId="0" fontId="10" fillId="7" borderId="5" xfId="1" applyFont="1" applyFill="1" applyBorder="1" applyAlignment="1" applyProtection="1">
      <alignment horizontal="center" vertical="center" wrapText="1"/>
      <protection hidden="1"/>
    </xf>
    <xf numFmtId="0" fontId="10" fillId="7" borderId="6" xfId="1" applyFont="1" applyFill="1" applyBorder="1" applyAlignment="1" applyProtection="1">
      <alignment horizontal="center" vertical="center" wrapText="1"/>
      <protection hidden="1"/>
    </xf>
    <xf numFmtId="0" fontId="10" fillId="7" borderId="22" xfId="1" applyFont="1" applyFill="1" applyBorder="1" applyAlignment="1" applyProtection="1">
      <alignment horizontal="center" vertical="center" wrapText="1"/>
      <protection hidden="1"/>
    </xf>
    <xf numFmtId="0" fontId="10" fillId="7" borderId="8" xfId="1" applyFont="1" applyFill="1" applyBorder="1" applyAlignment="1" applyProtection="1">
      <alignment horizontal="center" vertical="center" wrapText="1"/>
      <protection hidden="1"/>
    </xf>
    <xf numFmtId="0" fontId="10" fillId="7" borderId="9" xfId="1" applyFont="1" applyFill="1" applyBorder="1" applyAlignment="1" applyProtection="1">
      <alignment horizontal="center" vertical="center" wrapText="1"/>
      <protection hidden="1"/>
    </xf>
    <xf numFmtId="0" fontId="10" fillId="7" borderId="18" xfId="1" applyFont="1" applyFill="1" applyBorder="1" applyAlignment="1" applyProtection="1">
      <alignment horizontal="center" vertical="center"/>
      <protection hidden="1"/>
    </xf>
    <xf numFmtId="0" fontId="17" fillId="7" borderId="5" xfId="1" applyFont="1" applyFill="1" applyBorder="1" applyAlignment="1" applyProtection="1">
      <alignment horizontal="center" vertical="center" wrapText="1"/>
      <protection hidden="1"/>
    </xf>
    <xf numFmtId="0" fontId="6" fillId="7" borderId="5" xfId="1" applyFont="1" applyFill="1" applyBorder="1" applyAlignment="1" applyProtection="1">
      <alignment horizontal="center" vertical="center" wrapText="1"/>
      <protection hidden="1"/>
    </xf>
    <xf numFmtId="0" fontId="2" fillId="7" borderId="5" xfId="1" applyFont="1" applyFill="1" applyBorder="1" applyAlignment="1" applyProtection="1">
      <alignment horizontal="center" vertical="center"/>
      <protection hidden="1"/>
    </xf>
    <xf numFmtId="0" fontId="2" fillId="7" borderId="4" xfId="1" applyFont="1" applyFill="1" applyBorder="1" applyAlignment="1" applyProtection="1">
      <alignment horizontal="center" vertical="center"/>
      <protection hidden="1"/>
    </xf>
    <xf numFmtId="0" fontId="2" fillId="7" borderId="6" xfId="1" applyFont="1" applyFill="1" applyBorder="1" applyAlignment="1" applyProtection="1">
      <alignment horizontal="center" vertical="center"/>
      <protection hidden="1"/>
    </xf>
    <xf numFmtId="0" fontId="2" fillId="7" borderId="5" xfId="1" applyFont="1" applyFill="1" applyBorder="1" applyAlignment="1" applyProtection="1">
      <alignment horizontal="left" vertical="center" wrapText="1"/>
      <protection hidden="1"/>
    </xf>
    <xf numFmtId="0" fontId="2" fillId="7" borderId="16" xfId="1" applyFont="1" applyFill="1" applyBorder="1" applyAlignment="1" applyProtection="1">
      <alignment horizontal="center" vertical="center"/>
      <protection hidden="1"/>
    </xf>
    <xf numFmtId="0" fontId="2" fillId="2" borderId="5" xfId="1" applyFont="1" applyFill="1" applyBorder="1" applyAlignment="1" applyProtection="1">
      <alignment horizontal="center" vertical="center" wrapText="1"/>
      <protection hidden="1"/>
    </xf>
    <xf numFmtId="0" fontId="2" fillId="2" borderId="5" xfId="1" applyFont="1" applyFill="1" applyBorder="1" applyAlignment="1" applyProtection="1">
      <alignment horizontal="center" vertical="center"/>
      <protection hidden="1"/>
    </xf>
    <xf numFmtId="0" fontId="2" fillId="5" borderId="5" xfId="1" applyFont="1" applyFill="1" applyBorder="1" applyAlignment="1" applyProtection="1">
      <alignment horizontal="center" vertical="center"/>
      <protection hidden="1"/>
    </xf>
    <xf numFmtId="0" fontId="2" fillId="8" borderId="8" xfId="1" applyFont="1" applyFill="1" applyBorder="1" applyAlignment="1" applyProtection="1">
      <alignment horizontal="center" vertical="center" wrapText="1"/>
      <protection hidden="1"/>
    </xf>
    <xf numFmtId="0" fontId="2" fillId="2" borderId="4" xfId="1" applyFont="1" applyFill="1" applyBorder="1" applyAlignment="1" applyProtection="1">
      <alignment horizontal="center" vertical="center"/>
      <protection hidden="1"/>
    </xf>
    <xf numFmtId="0" fontId="2" fillId="9" borderId="5" xfId="1" applyFont="1" applyFill="1" applyBorder="1" applyAlignment="1" applyProtection="1">
      <alignment horizontal="left" vertical="center" wrapText="1"/>
      <protection hidden="1"/>
    </xf>
    <xf numFmtId="0" fontId="2" fillId="2" borderId="4" xfId="1" applyFont="1" applyFill="1" applyBorder="1" applyAlignment="1" applyProtection="1">
      <alignment horizontal="center" vertical="center" wrapText="1"/>
      <protection hidden="1"/>
    </xf>
    <xf numFmtId="0" fontId="2" fillId="2" borderId="5" xfId="1" applyFont="1" applyFill="1" applyBorder="1" applyAlignment="1" applyProtection="1">
      <alignment horizontal="right" vertical="center"/>
      <protection hidden="1"/>
    </xf>
    <xf numFmtId="0" fontId="2" fillId="5" borderId="5" xfId="1" applyFont="1" applyFill="1" applyBorder="1" applyAlignment="1" applyProtection="1">
      <alignment horizontal="right" vertical="center"/>
      <protection hidden="1"/>
    </xf>
    <xf numFmtId="0" fontId="6" fillId="2" borderId="4" xfId="1" applyFont="1" applyFill="1" applyBorder="1" applyAlignment="1" applyProtection="1">
      <alignment horizontal="center" vertical="center" wrapText="1"/>
      <protection hidden="1"/>
    </xf>
    <xf numFmtId="0" fontId="17" fillId="7" borderId="5" xfId="1" applyFont="1" applyFill="1" applyBorder="1" applyAlignment="1" applyProtection="1">
      <alignment horizontal="center" vertical="center" wrapText="1"/>
      <protection hidden="1"/>
    </xf>
    <xf numFmtId="0" fontId="2" fillId="7" borderId="5" xfId="1" applyFont="1" applyFill="1" applyBorder="1" applyAlignment="1" applyProtection="1">
      <alignment horizontal="center" vertical="center" wrapText="1"/>
      <protection hidden="1"/>
    </xf>
    <xf numFmtId="0" fontId="19" fillId="9" borderId="5" xfId="1" applyFont="1" applyFill="1" applyBorder="1" applyAlignment="1" applyProtection="1">
      <alignment horizontal="center" vertical="center" wrapText="1"/>
      <protection hidden="1"/>
    </xf>
    <xf numFmtId="0" fontId="2" fillId="2" borderId="1" xfId="1" applyFont="1" applyFill="1" applyBorder="1" applyAlignment="1" applyProtection="1">
      <alignment horizontal="center" vertical="center"/>
      <protection hidden="1"/>
    </xf>
    <xf numFmtId="2" fontId="5" fillId="2" borderId="5" xfId="1" applyNumberFormat="1" applyFont="1" applyFill="1" applyBorder="1" applyAlignment="1" applyProtection="1">
      <alignment horizontal="right" vertical="center"/>
      <protection hidden="1"/>
    </xf>
    <xf numFmtId="2" fontId="5" fillId="2" borderId="8" xfId="1" applyNumberFormat="1" applyFont="1" applyFill="1" applyBorder="1" applyAlignment="1" applyProtection="1">
      <alignment horizontal="right" vertical="center"/>
      <protection hidden="1"/>
    </xf>
    <xf numFmtId="0" fontId="1" fillId="2" borderId="5" xfId="1" applyFill="1" applyBorder="1" applyAlignment="1" applyProtection="1">
      <alignment horizontal="right" vertical="center"/>
      <protection hidden="1"/>
    </xf>
    <xf numFmtId="165" fontId="1" fillId="2" borderId="5" xfId="1" applyNumberFormat="1" applyFill="1" applyBorder="1" applyAlignment="1" applyProtection="1">
      <alignment horizontal="right" vertical="center"/>
      <protection hidden="1"/>
    </xf>
    <xf numFmtId="0" fontId="5" fillId="2" borderId="5" xfId="1" applyFont="1" applyFill="1" applyBorder="1" applyAlignment="1" applyProtection="1">
      <alignment horizontal="right" vertical="center"/>
      <protection hidden="1"/>
    </xf>
    <xf numFmtId="0" fontId="1" fillId="2" borderId="2" xfId="1" applyFill="1" applyBorder="1" applyAlignment="1" applyProtection="1">
      <alignment horizontal="right" vertical="center"/>
      <protection hidden="1"/>
    </xf>
    <xf numFmtId="0" fontId="1" fillId="3" borderId="5" xfId="1" applyFill="1" applyBorder="1" applyAlignment="1" applyProtection="1">
      <alignment horizontal="right" vertical="center"/>
      <protection hidden="1"/>
    </xf>
    <xf numFmtId="0" fontId="1" fillId="3" borderId="8" xfId="1" applyFill="1" applyBorder="1" applyAlignment="1" applyProtection="1">
      <alignment horizontal="right" vertical="center"/>
      <protection hidden="1"/>
    </xf>
    <xf numFmtId="0" fontId="1" fillId="3" borderId="2" xfId="1" applyFill="1" applyBorder="1" applyAlignment="1" applyProtection="1">
      <alignment horizontal="right" vertical="center"/>
      <protection hidden="1"/>
    </xf>
    <xf numFmtId="0" fontId="1" fillId="5" borderId="5" xfId="1" applyFill="1" applyBorder="1" applyAlignment="1" applyProtection="1">
      <alignment horizontal="right" vertical="center"/>
      <protection hidden="1"/>
    </xf>
    <xf numFmtId="0" fontId="1" fillId="5" borderId="16" xfId="1" applyFill="1" applyBorder="1" applyAlignment="1" applyProtection="1">
      <alignment horizontal="right" vertical="center"/>
      <protection hidden="1"/>
    </xf>
    <xf numFmtId="2" fontId="1" fillId="5" borderId="5" xfId="1" applyNumberFormat="1" applyFill="1" applyBorder="1" applyAlignment="1" applyProtection="1">
      <alignment horizontal="right" vertical="center"/>
      <protection hidden="1"/>
    </xf>
    <xf numFmtId="0" fontId="1" fillId="5" borderId="8" xfId="1" applyFill="1" applyBorder="1" applyAlignment="1" applyProtection="1">
      <alignment vertical="center"/>
      <protection hidden="1"/>
    </xf>
    <xf numFmtId="0" fontId="1" fillId="5" borderId="2" xfId="1" applyFill="1" applyBorder="1" applyAlignment="1" applyProtection="1">
      <alignment horizontal="right" vertical="center"/>
      <protection hidden="1"/>
    </xf>
    <xf numFmtId="0" fontId="2" fillId="7" borderId="6" xfId="1" applyFont="1" applyFill="1" applyBorder="1" applyAlignment="1" applyProtection="1">
      <alignment horizontal="center" vertical="center"/>
      <protection hidden="1"/>
    </xf>
    <xf numFmtId="0" fontId="2" fillId="5" borderId="5" xfId="1" applyFont="1" applyFill="1" applyBorder="1" applyAlignment="1" applyProtection="1">
      <alignment horizontal="center" vertical="center"/>
      <protection hidden="1"/>
    </xf>
    <xf numFmtId="0" fontId="2" fillId="5" borderId="5" xfId="1" applyFont="1" applyFill="1" applyBorder="1" applyAlignment="1" applyProtection="1">
      <alignment horizontal="right" vertical="center"/>
      <protection hidden="1"/>
    </xf>
    <xf numFmtId="0" fontId="1" fillId="5" borderId="5" xfId="1" applyFont="1" applyFill="1" applyBorder="1" applyAlignment="1" applyProtection="1">
      <alignment vertical="center"/>
      <protection hidden="1"/>
    </xf>
    <xf numFmtId="0" fontId="1" fillId="8" borderId="5" xfId="1" applyFont="1" applyFill="1" applyBorder="1" applyAlignment="1" applyProtection="1">
      <alignment horizontal="center" vertical="center" wrapText="1"/>
      <protection hidden="1"/>
    </xf>
    <xf numFmtId="0" fontId="1" fillId="5" borderId="5" xfId="1" applyFont="1" applyFill="1" applyBorder="1" applyAlignment="1" applyProtection="1">
      <alignment horizontal="center" vertical="center"/>
      <protection hidden="1"/>
    </xf>
    <xf numFmtId="0" fontId="5" fillId="8" borderId="5" xfId="1" applyFont="1" applyFill="1" applyBorder="1" applyAlignment="1" applyProtection="1">
      <alignment horizontal="center" vertical="center" wrapText="1"/>
      <protection hidden="1"/>
    </xf>
    <xf numFmtId="0" fontId="1" fillId="2" borderId="4" xfId="1" applyFont="1" applyFill="1" applyBorder="1" applyAlignment="1" applyProtection="1">
      <alignment horizontal="center" vertical="center"/>
      <protection hidden="1"/>
    </xf>
    <xf numFmtId="0" fontId="6" fillId="7" borderId="5" xfId="1" applyFont="1" applyFill="1" applyBorder="1" applyAlignment="1" applyProtection="1">
      <alignment horizontal="center" vertical="center" textRotation="90"/>
      <protection hidden="1"/>
    </xf>
    <xf numFmtId="0" fontId="9" fillId="0" borderId="0" xfId="1" applyFont="1" applyAlignment="1" applyProtection="1">
      <alignment horizontal="center" vertical="center" wrapText="1"/>
      <protection hidden="1"/>
    </xf>
    <xf numFmtId="0" fontId="2" fillId="7" borderId="14" xfId="1" applyFont="1" applyFill="1" applyBorder="1" applyAlignment="1" applyProtection="1">
      <alignment horizontal="center" vertical="center"/>
      <protection hidden="1"/>
    </xf>
    <xf numFmtId="0" fontId="1" fillId="0" borderId="18" xfId="1" applyBorder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2" fillId="7" borderId="8" xfId="1" applyFont="1" applyFill="1" applyBorder="1" applyAlignment="1" applyProtection="1">
      <alignment horizontal="left" vertical="center" wrapText="1"/>
      <protection hidden="1"/>
    </xf>
    <xf numFmtId="0" fontId="2" fillId="0" borderId="17" xfId="1" applyFont="1" applyBorder="1" applyAlignment="1">
      <alignment horizontal="left" vertical="center" wrapText="1"/>
    </xf>
    <xf numFmtId="0" fontId="2" fillId="7" borderId="5" xfId="1" applyFont="1" applyFill="1" applyBorder="1" applyAlignment="1" applyProtection="1">
      <alignment horizontal="center" vertical="center"/>
      <protection hidden="1"/>
    </xf>
    <xf numFmtId="0" fontId="2" fillId="7" borderId="4" xfId="1" applyFont="1" applyFill="1" applyBorder="1" applyAlignment="1" applyProtection="1">
      <alignment horizontal="center" vertical="center"/>
      <protection hidden="1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left" vertical="center" wrapText="1"/>
    </xf>
    <xf numFmtId="0" fontId="2" fillId="7" borderId="8" xfId="1" applyFont="1" applyFill="1" applyBorder="1" applyAlignment="1" applyProtection="1">
      <alignment horizontal="center" vertical="center"/>
      <protection hidden="1"/>
    </xf>
    <xf numFmtId="0" fontId="2" fillId="0" borderId="12" xfId="1" applyFont="1" applyBorder="1" applyAlignment="1">
      <alignment horizontal="center" vertical="center"/>
    </xf>
    <xf numFmtId="0" fontId="2" fillId="7" borderId="7" xfId="1" applyFont="1" applyFill="1" applyBorder="1" applyAlignment="1" applyProtection="1">
      <alignment horizontal="center" vertical="center"/>
      <protection hidden="1"/>
    </xf>
    <xf numFmtId="0" fontId="2" fillId="0" borderId="11" xfId="1" applyFont="1" applyBorder="1" applyAlignment="1">
      <alignment horizontal="center" vertical="center"/>
    </xf>
    <xf numFmtId="0" fontId="2" fillId="7" borderId="6" xfId="1" applyFont="1" applyFill="1" applyBorder="1" applyAlignment="1" applyProtection="1">
      <alignment horizontal="center" vertical="center"/>
      <protection hidden="1"/>
    </xf>
    <xf numFmtId="0" fontId="2" fillId="0" borderId="6" xfId="1" applyFont="1" applyBorder="1"/>
    <xf numFmtId="0" fontId="2" fillId="7" borderId="5" xfId="1" applyFont="1" applyFill="1" applyBorder="1" applyAlignment="1" applyProtection="1">
      <alignment horizontal="left" vertical="center" wrapText="1"/>
      <protection hidden="1"/>
    </xf>
    <xf numFmtId="0" fontId="2" fillId="7" borderId="16" xfId="1" applyFont="1" applyFill="1" applyBorder="1" applyAlignment="1" applyProtection="1">
      <alignment horizontal="center" vertical="center"/>
      <protection hidden="1"/>
    </xf>
    <xf numFmtId="0" fontId="2" fillId="2" borderId="5" xfId="1" applyFont="1" applyFill="1" applyBorder="1" applyAlignment="1" applyProtection="1">
      <alignment horizontal="center" vertical="center" wrapText="1"/>
      <protection hidden="1"/>
    </xf>
    <xf numFmtId="0" fontId="2" fillId="2" borderId="5" xfId="1" applyFont="1" applyFill="1" applyBorder="1" applyAlignment="1" applyProtection="1">
      <alignment horizontal="center" vertical="center"/>
      <protection hidden="1"/>
    </xf>
    <xf numFmtId="0" fontId="2" fillId="7" borderId="18" xfId="1" applyFont="1" applyFill="1" applyBorder="1" applyAlignment="1" applyProtection="1">
      <alignment horizontal="center" vertical="center"/>
      <protection hidden="1"/>
    </xf>
    <xf numFmtId="0" fontId="2" fillId="7" borderId="13" xfId="1" applyFont="1" applyFill="1" applyBorder="1" applyAlignment="1" applyProtection="1">
      <alignment horizontal="center" vertical="center"/>
      <protection hidden="1"/>
    </xf>
    <xf numFmtId="0" fontId="2" fillId="7" borderId="17" xfId="1" applyFont="1" applyFill="1" applyBorder="1" applyAlignment="1" applyProtection="1">
      <alignment horizontal="left" vertical="center" wrapText="1"/>
      <protection hidden="1"/>
    </xf>
    <xf numFmtId="0" fontId="2" fillId="7" borderId="12" xfId="1" applyFont="1" applyFill="1" applyBorder="1" applyAlignment="1" applyProtection="1">
      <alignment horizontal="left" vertical="center" wrapText="1"/>
      <protection hidden="1"/>
    </xf>
    <xf numFmtId="0" fontId="2" fillId="7" borderId="17" xfId="1" applyFont="1" applyFill="1" applyBorder="1" applyAlignment="1" applyProtection="1">
      <alignment horizontal="center" vertical="center"/>
      <protection hidden="1"/>
    </xf>
    <xf numFmtId="0" fontId="2" fillId="7" borderId="12" xfId="1" applyFont="1" applyFill="1" applyBorder="1" applyAlignment="1" applyProtection="1">
      <alignment horizontal="center" vertical="center"/>
      <protection hidden="1"/>
    </xf>
    <xf numFmtId="0" fontId="2" fillId="7" borderId="22" xfId="1" applyFont="1" applyFill="1" applyBorder="1" applyAlignment="1" applyProtection="1">
      <alignment horizontal="center" vertical="center"/>
      <protection hidden="1"/>
    </xf>
    <xf numFmtId="0" fontId="2" fillId="7" borderId="21" xfId="1" applyFont="1" applyFill="1" applyBorder="1" applyAlignment="1" applyProtection="1">
      <alignment horizontal="center" vertical="center"/>
      <protection hidden="1"/>
    </xf>
    <xf numFmtId="0" fontId="2" fillId="7" borderId="20" xfId="1" applyFont="1" applyFill="1" applyBorder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horizontal="center" vertical="center"/>
      <protection hidden="1"/>
    </xf>
    <xf numFmtId="0" fontId="2" fillId="2" borderId="17" xfId="1" applyFont="1" applyFill="1" applyBorder="1" applyAlignment="1" applyProtection="1">
      <alignment horizontal="center" vertical="center"/>
      <protection hidden="1"/>
    </xf>
    <xf numFmtId="0" fontId="2" fillId="2" borderId="12" xfId="1" applyFont="1" applyFill="1" applyBorder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2" fillId="2" borderId="8" xfId="1" applyFont="1" applyFill="1" applyBorder="1" applyAlignment="1" applyProtection="1">
      <alignment horizontal="center" vertical="center" wrapText="1"/>
      <protection hidden="1"/>
    </xf>
    <xf numFmtId="0" fontId="2" fillId="2" borderId="17" xfId="1" applyFont="1" applyFill="1" applyBorder="1" applyAlignment="1" applyProtection="1">
      <alignment horizontal="center" vertical="center" wrapText="1"/>
      <protection hidden="1"/>
    </xf>
    <xf numFmtId="0" fontId="2" fillId="2" borderId="12" xfId="1" applyFont="1" applyFill="1" applyBorder="1" applyAlignment="1" applyProtection="1">
      <alignment horizontal="center" vertical="center" wrapText="1"/>
      <protection hidden="1"/>
    </xf>
    <xf numFmtId="0" fontId="2" fillId="5" borderId="5" xfId="1" applyFont="1" applyFill="1" applyBorder="1" applyAlignment="1" applyProtection="1">
      <alignment horizontal="center" vertical="center"/>
      <protection hidden="1"/>
    </xf>
    <xf numFmtId="0" fontId="0" fillId="0" borderId="12" xfId="0" applyBorder="1" applyAlignment="1">
      <alignment horizontal="center" vertical="center"/>
    </xf>
    <xf numFmtId="0" fontId="2" fillId="5" borderId="14" xfId="1" applyFont="1" applyFill="1" applyBorder="1" applyAlignment="1" applyProtection="1">
      <alignment horizontal="center" vertical="center"/>
      <protection hidden="1"/>
    </xf>
    <xf numFmtId="0" fontId="0" fillId="0" borderId="1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7" borderId="24" xfId="1" applyFont="1" applyFill="1" applyBorder="1" applyAlignment="1" applyProtection="1">
      <alignment horizontal="center" vertical="center"/>
      <protection hidden="1"/>
    </xf>
    <xf numFmtId="0" fontId="2" fillId="8" borderId="8" xfId="1" applyFont="1" applyFill="1" applyBorder="1" applyAlignment="1" applyProtection="1">
      <alignment horizontal="center" vertical="center" wrapText="1"/>
      <protection hidden="1"/>
    </xf>
    <xf numFmtId="0" fontId="1" fillId="0" borderId="17" xfId="1" applyBorder="1" applyAlignment="1">
      <alignment horizontal="center" vertical="center" wrapText="1"/>
    </xf>
    <xf numFmtId="0" fontId="1" fillId="0" borderId="17" xfId="1" applyBorder="1" applyAlignment="1">
      <alignment horizontal="left" vertical="center" wrapText="1"/>
    </xf>
    <xf numFmtId="0" fontId="1" fillId="0" borderId="17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4" xfId="1" applyFont="1" applyFill="1" applyBorder="1" applyAlignment="1" applyProtection="1">
      <alignment horizontal="center" vertical="center"/>
      <protection hidden="1"/>
    </xf>
    <xf numFmtId="0" fontId="2" fillId="2" borderId="4" xfId="1" applyFont="1" applyFill="1" applyBorder="1" applyAlignment="1">
      <alignment horizontal="center" vertical="center"/>
    </xf>
    <xf numFmtId="0" fontId="2" fillId="9" borderId="5" xfId="1" applyFont="1" applyFill="1" applyBorder="1" applyAlignment="1" applyProtection="1">
      <alignment horizontal="left" vertical="center" wrapText="1"/>
      <protection hidden="1"/>
    </xf>
    <xf numFmtId="0" fontId="2" fillId="2" borderId="4" xfId="1" applyFont="1" applyFill="1" applyBorder="1" applyAlignment="1" applyProtection="1">
      <alignment horizontal="center" vertical="center" wrapText="1"/>
      <protection hidden="1"/>
    </xf>
    <xf numFmtId="0" fontId="5" fillId="2" borderId="8" xfId="1" applyFont="1" applyFill="1" applyBorder="1" applyAlignment="1" applyProtection="1">
      <alignment horizontal="right" vertical="center"/>
      <protection hidden="1"/>
    </xf>
    <xf numFmtId="0" fontId="5" fillId="2" borderId="12" xfId="1" applyFont="1" applyFill="1" applyBorder="1" applyAlignment="1" applyProtection="1">
      <alignment horizontal="right" vertical="center"/>
      <protection hidden="1"/>
    </xf>
    <xf numFmtId="165" fontId="1" fillId="2" borderId="5" xfId="1" applyNumberFormat="1" applyFill="1" applyBorder="1" applyAlignment="1" applyProtection="1">
      <alignment horizontal="right" vertical="center"/>
      <protection hidden="1"/>
    </xf>
    <xf numFmtId="0" fontId="2" fillId="5" borderId="5" xfId="1" applyFont="1" applyFill="1" applyBorder="1" applyAlignment="1" applyProtection="1">
      <alignment horizontal="right" vertical="center"/>
      <protection hidden="1"/>
    </xf>
    <xf numFmtId="2" fontId="1" fillId="5" borderId="5" xfId="1" applyNumberFormat="1" applyFill="1" applyBorder="1" applyAlignment="1" applyProtection="1">
      <alignment horizontal="right" vertical="center"/>
      <protection hidden="1"/>
    </xf>
    <xf numFmtId="0" fontId="2" fillId="10" borderId="5" xfId="1" applyFont="1" applyFill="1" applyBorder="1" applyAlignment="1" applyProtection="1">
      <alignment horizontal="center" vertical="center"/>
      <protection hidden="1"/>
    </xf>
    <xf numFmtId="0" fontId="2" fillId="0" borderId="5" xfId="1" applyFont="1" applyBorder="1" applyAlignment="1" applyProtection="1">
      <alignment horizontal="center" vertical="center"/>
      <protection locked="0" hidden="1"/>
    </xf>
    <xf numFmtId="164" fontId="6" fillId="4" borderId="5" xfId="2" applyFont="1" applyFill="1" applyBorder="1" applyAlignment="1" applyProtection="1">
      <alignment horizontal="center" vertical="center"/>
      <protection hidden="1"/>
    </xf>
    <xf numFmtId="0" fontId="6" fillId="2" borderId="4" xfId="1" applyFont="1" applyFill="1" applyBorder="1" applyAlignment="1" applyProtection="1">
      <alignment horizontal="center" vertical="center" wrapText="1"/>
      <protection hidden="1"/>
    </xf>
    <xf numFmtId="0" fontId="1" fillId="0" borderId="6" xfId="1" applyBorder="1" applyAlignment="1">
      <alignment horizontal="center" vertical="center"/>
    </xf>
    <xf numFmtId="0" fontId="2" fillId="0" borderId="5" xfId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2" fontId="5" fillId="2" borderId="5" xfId="1" applyNumberFormat="1" applyFont="1" applyFill="1" applyBorder="1" applyAlignment="1" applyProtection="1">
      <alignment horizontal="right" vertical="center"/>
      <protection hidden="1"/>
    </xf>
    <xf numFmtId="0" fontId="5" fillId="2" borderId="5" xfId="1" applyFont="1" applyFill="1" applyBorder="1" applyAlignment="1">
      <alignment horizontal="right" vertical="center"/>
    </xf>
    <xf numFmtId="2" fontId="5" fillId="2" borderId="8" xfId="1" applyNumberFormat="1" applyFont="1" applyFill="1" applyBorder="1" applyAlignment="1" applyProtection="1">
      <alignment horizontal="right" vertical="center"/>
      <protection hidden="1"/>
    </xf>
    <xf numFmtId="2" fontId="5" fillId="2" borderId="12" xfId="1" applyNumberFormat="1" applyFont="1" applyFill="1" applyBorder="1" applyAlignment="1" applyProtection="1">
      <alignment horizontal="right" vertical="center"/>
      <protection hidden="1"/>
    </xf>
    <xf numFmtId="0" fontId="1" fillId="0" borderId="12" xfId="1" applyBorder="1" applyAlignment="1">
      <alignment horizontal="center" vertical="center" wrapText="1"/>
    </xf>
    <xf numFmtId="0" fontId="2" fillId="7" borderId="11" xfId="1" applyFont="1" applyFill="1" applyBorder="1" applyAlignment="1" applyProtection="1">
      <alignment horizontal="center" vertical="center"/>
      <protection hidden="1"/>
    </xf>
    <xf numFmtId="166" fontId="5" fillId="2" borderId="5" xfId="1" applyNumberFormat="1" applyFont="1" applyFill="1" applyBorder="1" applyAlignment="1" applyProtection="1">
      <alignment horizontal="right" vertical="center"/>
      <protection hidden="1"/>
    </xf>
    <xf numFmtId="0" fontId="5" fillId="2" borderId="12" xfId="1" applyFont="1" applyFill="1" applyBorder="1" applyAlignment="1">
      <alignment horizontal="right" vertical="center"/>
    </xf>
    <xf numFmtId="0" fontId="2" fillId="0" borderId="5" xfId="1" applyFont="1" applyBorder="1"/>
    <xf numFmtId="0" fontId="1" fillId="0" borderId="12" xfId="1" applyBorder="1" applyAlignment="1">
      <alignment horizontal="left" vertical="center" wrapText="1"/>
    </xf>
    <xf numFmtId="0" fontId="1" fillId="0" borderId="12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6" fillId="9" borderId="27" xfId="1" applyFont="1" applyFill="1" applyBorder="1" applyAlignment="1" applyProtection="1">
      <alignment horizontal="center" vertical="center" wrapText="1"/>
      <protection hidden="1"/>
    </xf>
    <xf numFmtId="0" fontId="16" fillId="9" borderId="5" xfId="1" applyFont="1" applyFill="1" applyBorder="1" applyAlignment="1" applyProtection="1">
      <alignment horizontal="center" vertical="center" wrapText="1"/>
      <protection hidden="1"/>
    </xf>
    <xf numFmtId="0" fontId="16" fillId="7" borderId="27" xfId="1" applyFont="1" applyFill="1" applyBorder="1" applyAlignment="1" applyProtection="1">
      <alignment horizontal="center" vertical="center" wrapText="1"/>
      <protection hidden="1"/>
    </xf>
    <xf numFmtId="0" fontId="16" fillId="7" borderId="5" xfId="1" applyFont="1" applyFill="1" applyBorder="1" applyAlignment="1" applyProtection="1">
      <alignment horizontal="center" vertical="center" wrapText="1"/>
      <protection hidden="1"/>
    </xf>
    <xf numFmtId="0" fontId="16" fillId="7" borderId="26" xfId="1" applyFont="1" applyFill="1" applyBorder="1" applyAlignment="1" applyProtection="1">
      <alignment horizontal="center" vertical="center" wrapText="1"/>
      <protection hidden="1"/>
    </xf>
    <xf numFmtId="0" fontId="16" fillId="7" borderId="4" xfId="1" applyFont="1" applyFill="1" applyBorder="1" applyAlignment="1" applyProtection="1">
      <alignment horizontal="center" vertical="center" wrapText="1"/>
      <protection hidden="1"/>
    </xf>
    <xf numFmtId="0" fontId="1" fillId="0" borderId="12" xfId="1" applyBorder="1"/>
    <xf numFmtId="0" fontId="22" fillId="0" borderId="23" xfId="1" applyFont="1" applyBorder="1" applyAlignment="1" applyProtection="1">
      <alignment horizontal="center" vertical="center" wrapText="1"/>
      <protection hidden="1"/>
    </xf>
    <xf numFmtId="0" fontId="22" fillId="0" borderId="23" xfId="1" applyFont="1" applyBorder="1" applyAlignment="1" applyProtection="1">
      <alignment horizontal="center" vertical="center"/>
      <protection hidden="1"/>
    </xf>
    <xf numFmtId="0" fontId="6" fillId="7" borderId="35" xfId="1" applyFont="1" applyFill="1" applyBorder="1" applyAlignment="1" applyProtection="1">
      <alignment horizontal="center" vertical="center"/>
      <protection hidden="1"/>
    </xf>
    <xf numFmtId="0" fontId="6" fillId="7" borderId="13" xfId="1" applyFont="1" applyFill="1" applyBorder="1" applyAlignment="1" applyProtection="1">
      <alignment horizontal="center" vertical="center"/>
      <protection hidden="1"/>
    </xf>
    <xf numFmtId="0" fontId="6" fillId="7" borderId="34" xfId="1" applyFont="1" applyFill="1" applyBorder="1" applyAlignment="1" applyProtection="1">
      <alignment horizontal="center" vertical="center" wrapText="1"/>
      <protection hidden="1"/>
    </xf>
    <xf numFmtId="0" fontId="6" fillId="7" borderId="25" xfId="1" applyFont="1" applyFill="1" applyBorder="1" applyAlignment="1" applyProtection="1">
      <alignment horizontal="center" vertical="center" wrapText="1"/>
      <protection hidden="1"/>
    </xf>
    <xf numFmtId="0" fontId="6" fillId="7" borderId="33" xfId="1" applyFont="1" applyFill="1" applyBorder="1" applyAlignment="1" applyProtection="1">
      <alignment horizontal="center" vertical="center" wrapText="1"/>
      <protection hidden="1"/>
    </xf>
    <xf numFmtId="0" fontId="6" fillId="7" borderId="12" xfId="1" applyFont="1" applyFill="1" applyBorder="1" applyAlignment="1" applyProtection="1">
      <alignment horizontal="center" vertical="center" wrapText="1"/>
      <protection hidden="1"/>
    </xf>
    <xf numFmtId="0" fontId="6" fillId="7" borderId="33" xfId="1" applyFont="1" applyFill="1" applyBorder="1" applyAlignment="1" applyProtection="1">
      <alignment horizontal="center" vertical="center" textRotation="90" wrapText="1"/>
      <protection hidden="1"/>
    </xf>
    <xf numFmtId="0" fontId="6" fillId="7" borderId="12" xfId="1" applyFont="1" applyFill="1" applyBorder="1" applyAlignment="1" applyProtection="1">
      <alignment horizontal="center" vertical="center" textRotation="90" wrapText="1"/>
      <protection hidden="1"/>
    </xf>
    <xf numFmtId="0" fontId="6" fillId="7" borderId="32" xfId="1" applyFont="1" applyFill="1" applyBorder="1" applyAlignment="1" applyProtection="1">
      <alignment horizontal="center" vertical="center" textRotation="90" wrapText="1"/>
      <protection hidden="1"/>
    </xf>
    <xf numFmtId="0" fontId="6" fillId="7" borderId="20" xfId="1" applyFont="1" applyFill="1" applyBorder="1" applyAlignment="1" applyProtection="1">
      <alignment horizontal="center" vertical="center" textRotation="90" wrapText="1"/>
      <protection hidden="1"/>
    </xf>
    <xf numFmtId="0" fontId="6" fillId="7" borderId="31" xfId="1" applyFont="1" applyFill="1" applyBorder="1" applyAlignment="1" applyProtection="1">
      <alignment horizontal="center" vertical="center" textRotation="90" wrapText="1"/>
      <protection hidden="1"/>
    </xf>
    <xf numFmtId="0" fontId="6" fillId="7" borderId="6" xfId="1" applyFont="1" applyFill="1" applyBorder="1" applyAlignment="1" applyProtection="1">
      <alignment horizontal="center" vertical="center" textRotation="90" wrapText="1"/>
      <protection hidden="1"/>
    </xf>
    <xf numFmtId="0" fontId="6" fillId="7" borderId="27" xfId="1" applyFont="1" applyFill="1" applyBorder="1" applyAlignment="1" applyProtection="1">
      <alignment horizontal="center" vertical="center" wrapText="1"/>
      <protection hidden="1"/>
    </xf>
    <xf numFmtId="0" fontId="6" fillId="7" borderId="5" xfId="1" applyFont="1" applyFill="1" applyBorder="1" applyAlignment="1" applyProtection="1">
      <alignment horizontal="center" vertical="center" wrapText="1"/>
      <protection hidden="1"/>
    </xf>
    <xf numFmtId="0" fontId="17" fillId="7" borderId="27" xfId="1" applyFont="1" applyFill="1" applyBorder="1" applyAlignment="1" applyProtection="1">
      <alignment horizontal="center" vertical="center" wrapText="1"/>
      <protection hidden="1"/>
    </xf>
    <xf numFmtId="0" fontId="17" fillId="7" borderId="5" xfId="1" applyFont="1" applyFill="1" applyBorder="1" applyAlignment="1" applyProtection="1">
      <alignment horizontal="center" vertical="center" wrapText="1"/>
      <protection hidden="1"/>
    </xf>
    <xf numFmtId="0" fontId="2" fillId="7" borderId="5" xfId="1" applyFont="1" applyFill="1" applyBorder="1" applyAlignment="1" applyProtection="1">
      <alignment horizontal="center" vertical="center" wrapText="1"/>
      <protection hidden="1"/>
    </xf>
    <xf numFmtId="0" fontId="15" fillId="7" borderId="27" xfId="1" applyFont="1" applyFill="1" applyBorder="1" applyAlignment="1" applyProtection="1">
      <alignment horizontal="center" vertical="center" textRotation="90" wrapText="1"/>
      <protection hidden="1"/>
    </xf>
    <xf numFmtId="0" fontId="15" fillId="7" borderId="5" xfId="1" applyFont="1" applyFill="1" applyBorder="1" applyAlignment="1" applyProtection="1">
      <alignment horizontal="center" vertical="center" textRotation="90" wrapText="1"/>
      <protection hidden="1"/>
    </xf>
    <xf numFmtId="0" fontId="19" fillId="7" borderId="27" xfId="1" applyFont="1" applyFill="1" applyBorder="1" applyAlignment="1" applyProtection="1">
      <alignment horizontal="center" vertical="center" wrapText="1"/>
      <protection hidden="1"/>
    </xf>
    <xf numFmtId="0" fontId="19" fillId="7" borderId="5" xfId="1" applyFont="1" applyFill="1" applyBorder="1" applyAlignment="1" applyProtection="1">
      <alignment horizontal="center" vertical="center" wrapText="1"/>
      <protection hidden="1"/>
    </xf>
    <xf numFmtId="0" fontId="19" fillId="7" borderId="27" xfId="1" applyFont="1" applyFill="1" applyBorder="1" applyAlignment="1" applyProtection="1">
      <alignment horizontal="center" vertical="center" textRotation="90" wrapText="1"/>
      <protection hidden="1"/>
    </xf>
    <xf numFmtId="0" fontId="19" fillId="7" borderId="5" xfId="1" applyFont="1" applyFill="1" applyBorder="1" applyAlignment="1" applyProtection="1">
      <alignment horizontal="center" vertical="center" textRotation="90" wrapText="1"/>
      <protection hidden="1"/>
    </xf>
    <xf numFmtId="0" fontId="19" fillId="9" borderId="27" xfId="1" applyFont="1" applyFill="1" applyBorder="1" applyAlignment="1" applyProtection="1">
      <alignment horizontal="center" vertical="center" textRotation="90" wrapText="1"/>
      <protection hidden="1"/>
    </xf>
    <xf numFmtId="0" fontId="19" fillId="9" borderId="5" xfId="1" applyFont="1" applyFill="1" applyBorder="1" applyAlignment="1" applyProtection="1">
      <alignment horizontal="center" vertical="center" textRotation="90" wrapText="1"/>
      <protection hidden="1"/>
    </xf>
    <xf numFmtId="0" fontId="13" fillId="9" borderId="27" xfId="1" applyFont="1" applyFill="1" applyBorder="1" applyAlignment="1" applyProtection="1">
      <alignment horizontal="center" vertical="center" wrapText="1"/>
      <protection hidden="1"/>
    </xf>
    <xf numFmtId="0" fontId="13" fillId="9" borderId="5" xfId="1" applyFont="1" applyFill="1" applyBorder="1" applyAlignment="1" applyProtection="1">
      <alignment horizontal="center" vertical="center" wrapText="1"/>
      <protection hidden="1"/>
    </xf>
    <xf numFmtId="0" fontId="6" fillId="7" borderId="30" xfId="1" applyFont="1" applyFill="1" applyBorder="1" applyAlignment="1" applyProtection="1">
      <alignment horizontal="center" vertical="center" wrapText="1"/>
      <protection hidden="1"/>
    </xf>
    <xf numFmtId="0" fontId="1" fillId="0" borderId="29" xfId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  <protection hidden="1"/>
    </xf>
    <xf numFmtId="0" fontId="5" fillId="2" borderId="4" xfId="1" applyFont="1" applyFill="1" applyBorder="1" applyAlignment="1" applyProtection="1">
      <alignment horizontal="center" vertical="center"/>
      <protection hidden="1"/>
    </xf>
  </cellXfs>
  <cellStyles count="3">
    <cellStyle name="Dziesiętny 2" xfId="2" xr:uid="{61F862DC-F53A-46D3-A802-7139DC1F1210}"/>
    <cellStyle name="Normalny" xfId="0" builtinId="0"/>
    <cellStyle name="Normalny 2" xfId="1" xr:uid="{B632C5F9-12A4-4D79-8E61-851F8D74EFF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AAA29-A737-47B9-9DA4-DE363ECBB24E}">
  <sheetPr>
    <pageSetUpPr fitToPage="1"/>
  </sheetPr>
  <dimension ref="A1:BQ93"/>
  <sheetViews>
    <sheetView tabSelected="1" zoomScale="70" zoomScaleNormal="70" zoomScaleSheetLayoutView="75" workbookViewId="0">
      <pane xSplit="9" ySplit="4" topLeftCell="J55" activePane="bottomRight" state="frozen"/>
      <selection activeCell="S46" sqref="S46"/>
      <selection pane="topRight" activeCell="S46" sqref="S46"/>
      <selection pane="bottomLeft" activeCell="S46" sqref="S46"/>
      <selection pane="bottomRight" activeCell="AB59" sqref="AB59:AE59"/>
    </sheetView>
  </sheetViews>
  <sheetFormatPr defaultColWidth="9.21875" defaultRowHeight="13.2" x14ac:dyDescent="0.3"/>
  <cols>
    <col min="1" max="1" width="5" style="2" customWidth="1"/>
    <col min="2" max="2" width="42" style="4" customWidth="1"/>
    <col min="3" max="3" width="9.21875" style="2"/>
    <col min="4" max="4" width="3.5546875" style="2" customWidth="1"/>
    <col min="5" max="5" width="9.21875" style="2"/>
    <col min="6" max="6" width="4.21875" style="2" customWidth="1"/>
    <col min="7" max="8" width="7.44140625" style="2" customWidth="1"/>
    <col min="9" max="9" width="16.21875" style="2" customWidth="1"/>
    <col min="10" max="10" width="10.44140625" style="2" customWidth="1"/>
    <col min="11" max="11" width="10.21875" style="2" customWidth="1"/>
    <col min="12" max="12" width="5.77734375" style="1" customWidth="1"/>
    <col min="13" max="13" width="20.21875" style="1" customWidth="1"/>
    <col min="14" max="14" width="12.77734375" style="1" customWidth="1"/>
    <col min="15" max="16" width="14" style="1" customWidth="1"/>
    <col min="17" max="17" width="12" style="1" customWidth="1"/>
    <col min="18" max="18" width="9.77734375" style="3" customWidth="1"/>
    <col min="19" max="19" width="13.77734375" style="3" customWidth="1"/>
    <col min="20" max="21" width="9.21875" style="3"/>
    <col min="22" max="22" width="17.44140625" style="3" customWidth="1"/>
    <col min="23" max="24" width="11.5546875" style="2" customWidth="1"/>
    <col min="25" max="25" width="9.21875" style="1"/>
    <col min="26" max="26" width="14.21875" style="1" customWidth="1"/>
    <col min="27" max="27" width="15.5546875" style="1" bestFit="1" customWidth="1"/>
    <col min="28" max="28" width="18.21875" style="1" customWidth="1"/>
    <col min="29" max="29" width="17" style="1" customWidth="1"/>
    <col min="30" max="30" width="27.21875" style="1" customWidth="1"/>
    <col min="31" max="31" width="37.21875" style="1" customWidth="1"/>
    <col min="32" max="16384" width="9.21875" style="1"/>
  </cols>
  <sheetData>
    <row r="1" spans="1:69" ht="46.95" customHeight="1" thickBot="1" x14ac:dyDescent="0.35">
      <c r="A1" s="242" t="s">
        <v>215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3"/>
      <c r="W1" s="243"/>
      <c r="X1" s="243"/>
      <c r="Y1" s="243"/>
      <c r="Z1" s="243"/>
      <c r="AA1" s="243"/>
      <c r="AB1" s="243"/>
      <c r="AC1" s="243"/>
      <c r="AD1" s="243"/>
      <c r="AE1" s="243"/>
    </row>
    <row r="2" spans="1:69" ht="39" customHeight="1" thickTop="1" x14ac:dyDescent="0.3">
      <c r="A2" s="244" t="s">
        <v>214</v>
      </c>
      <c r="B2" s="246" t="s">
        <v>213</v>
      </c>
      <c r="C2" s="248" t="s">
        <v>212</v>
      </c>
      <c r="D2" s="250" t="s">
        <v>211</v>
      </c>
      <c r="E2" s="250" t="s">
        <v>210</v>
      </c>
      <c r="F2" s="252" t="s">
        <v>209</v>
      </c>
      <c r="G2" s="254" t="s">
        <v>208</v>
      </c>
      <c r="H2" s="256" t="s">
        <v>207</v>
      </c>
      <c r="I2" s="256" t="s">
        <v>206</v>
      </c>
      <c r="J2" s="256" t="s">
        <v>205</v>
      </c>
      <c r="K2" s="258" t="s">
        <v>204</v>
      </c>
      <c r="L2" s="256" t="s">
        <v>203</v>
      </c>
      <c r="M2" s="256" t="s">
        <v>202</v>
      </c>
      <c r="N2" s="256" t="s">
        <v>201</v>
      </c>
      <c r="O2" s="261" t="s">
        <v>200</v>
      </c>
      <c r="P2" s="261" t="s">
        <v>199</v>
      </c>
      <c r="Q2" s="263" t="s">
        <v>198</v>
      </c>
      <c r="R2" s="265" t="s">
        <v>197</v>
      </c>
      <c r="S2" s="267" t="s">
        <v>196</v>
      </c>
      <c r="T2" s="258" t="s">
        <v>195</v>
      </c>
      <c r="U2" s="258"/>
      <c r="V2" s="258"/>
      <c r="W2" s="258" t="s">
        <v>194</v>
      </c>
      <c r="X2" s="269" t="s">
        <v>193</v>
      </c>
      <c r="Y2" s="271" t="s">
        <v>192</v>
      </c>
      <c r="Z2" s="272"/>
      <c r="AA2" s="273"/>
      <c r="AB2" s="235" t="s">
        <v>191</v>
      </c>
      <c r="AC2" s="237" t="s">
        <v>190</v>
      </c>
      <c r="AD2" s="235" t="s">
        <v>189</v>
      </c>
      <c r="AE2" s="239" t="s">
        <v>188</v>
      </c>
    </row>
    <row r="3" spans="1:69" s="104" customFormat="1" ht="136.80000000000001" x14ac:dyDescent="0.3">
      <c r="A3" s="245"/>
      <c r="B3" s="247"/>
      <c r="C3" s="249"/>
      <c r="D3" s="251"/>
      <c r="E3" s="251"/>
      <c r="F3" s="253"/>
      <c r="G3" s="255"/>
      <c r="H3" s="257"/>
      <c r="I3" s="257"/>
      <c r="J3" s="257"/>
      <c r="K3" s="259"/>
      <c r="L3" s="257"/>
      <c r="M3" s="260"/>
      <c r="N3" s="257"/>
      <c r="O3" s="262"/>
      <c r="P3" s="262"/>
      <c r="Q3" s="264"/>
      <c r="R3" s="266"/>
      <c r="S3" s="268"/>
      <c r="T3" s="113" t="s">
        <v>187</v>
      </c>
      <c r="U3" s="113" t="s">
        <v>186</v>
      </c>
      <c r="V3" s="132" t="s">
        <v>185</v>
      </c>
      <c r="W3" s="259"/>
      <c r="X3" s="270"/>
      <c r="Y3" s="114" t="s">
        <v>184</v>
      </c>
      <c r="Z3" s="113" t="s">
        <v>183</v>
      </c>
      <c r="AA3" s="130" t="s">
        <v>182</v>
      </c>
      <c r="AB3" s="236"/>
      <c r="AC3" s="238"/>
      <c r="AD3" s="236"/>
      <c r="AE3" s="240"/>
    </row>
    <row r="4" spans="1:69" s="104" customFormat="1" x14ac:dyDescent="0.3">
      <c r="A4" s="112" t="s">
        <v>181</v>
      </c>
      <c r="B4" s="111" t="s">
        <v>180</v>
      </c>
      <c r="C4" s="110" t="s">
        <v>179</v>
      </c>
      <c r="D4" s="110" t="s">
        <v>178</v>
      </c>
      <c r="E4" s="110" t="s">
        <v>177</v>
      </c>
      <c r="F4" s="109" t="s">
        <v>176</v>
      </c>
      <c r="G4" s="108" t="s">
        <v>175</v>
      </c>
      <c r="H4" s="107" t="s">
        <v>174</v>
      </c>
      <c r="I4" s="107" t="s">
        <v>173</v>
      </c>
      <c r="J4" s="107" t="s">
        <v>172</v>
      </c>
      <c r="K4" s="107" t="s">
        <v>171</v>
      </c>
      <c r="L4" s="107" t="s">
        <v>170</v>
      </c>
      <c r="M4" s="107" t="s">
        <v>169</v>
      </c>
      <c r="N4" s="107" t="s">
        <v>168</v>
      </c>
      <c r="O4" s="107" t="s">
        <v>167</v>
      </c>
      <c r="P4" s="107" t="s">
        <v>166</v>
      </c>
      <c r="Q4" s="107" t="s">
        <v>165</v>
      </c>
      <c r="R4" s="107" t="s">
        <v>164</v>
      </c>
      <c r="S4" s="106" t="s">
        <v>163</v>
      </c>
      <c r="T4" s="107" t="s">
        <v>162</v>
      </c>
      <c r="U4" s="107" t="s">
        <v>161</v>
      </c>
      <c r="V4" s="107" t="s">
        <v>160</v>
      </c>
      <c r="W4" s="107" t="s">
        <v>159</v>
      </c>
      <c r="X4" s="106" t="s">
        <v>158</v>
      </c>
      <c r="Y4" s="107" t="s">
        <v>157</v>
      </c>
      <c r="Z4" s="107" t="s">
        <v>156</v>
      </c>
      <c r="AA4" s="107" t="s">
        <v>155</v>
      </c>
      <c r="AB4" s="106" t="s">
        <v>154</v>
      </c>
      <c r="AC4" s="107" t="s">
        <v>153</v>
      </c>
      <c r="AD4" s="106" t="s">
        <v>152</v>
      </c>
      <c r="AE4" s="105" t="s">
        <v>151</v>
      </c>
    </row>
    <row r="5" spans="1:69" ht="25.05" customHeight="1" x14ac:dyDescent="0.3">
      <c r="A5" s="158">
        <v>1</v>
      </c>
      <c r="B5" s="161" t="s">
        <v>150</v>
      </c>
      <c r="C5" s="167" t="s">
        <v>149</v>
      </c>
      <c r="D5" s="167" t="s">
        <v>140</v>
      </c>
      <c r="E5" s="167" t="s">
        <v>1</v>
      </c>
      <c r="F5" s="169">
        <v>4</v>
      </c>
      <c r="G5" s="62"/>
      <c r="H5" s="56" t="s">
        <v>65</v>
      </c>
      <c r="I5" s="37"/>
      <c r="J5" s="37"/>
      <c r="K5" s="42"/>
      <c r="L5" s="37"/>
      <c r="M5" s="37"/>
      <c r="N5" s="37"/>
      <c r="O5" s="42"/>
      <c r="P5" s="42"/>
      <c r="Q5" s="122"/>
      <c r="R5" s="128"/>
      <c r="S5" s="40"/>
      <c r="T5" s="134">
        <v>414</v>
      </c>
      <c r="U5" s="32">
        <v>32.049999999999997</v>
      </c>
      <c r="V5" s="138">
        <v>781.81</v>
      </c>
      <c r="W5" s="95"/>
      <c r="X5" s="39"/>
      <c r="Y5" s="38"/>
      <c r="Z5" s="37"/>
      <c r="AA5" s="37"/>
      <c r="AB5" s="36"/>
      <c r="AC5" s="29">
        <f>IF((Y5*T5+Y5*U5%*W5*50)&lt;(Y5*V5),(Y5*V5),(Y5*T5+Y5*U5%*W5*50))</f>
        <v>0</v>
      </c>
      <c r="AD5" s="35"/>
      <c r="AE5" s="34" t="s">
        <v>148</v>
      </c>
      <c r="AF5" s="17"/>
    </row>
    <row r="6" spans="1:69" ht="25.05" customHeight="1" x14ac:dyDescent="0.3">
      <c r="A6" s="178"/>
      <c r="B6" s="241"/>
      <c r="C6" s="182"/>
      <c r="D6" s="182"/>
      <c r="E6" s="182"/>
      <c r="F6" s="228"/>
      <c r="G6" s="62"/>
      <c r="H6" s="56" t="s">
        <v>66</v>
      </c>
      <c r="I6" s="37"/>
      <c r="J6" s="37"/>
      <c r="K6" s="42"/>
      <c r="L6" s="37"/>
      <c r="M6" s="37"/>
      <c r="N6" s="37"/>
      <c r="O6" s="42"/>
      <c r="P6" s="42"/>
      <c r="Q6" s="122"/>
      <c r="R6" s="128"/>
      <c r="S6" s="40"/>
      <c r="T6" s="134">
        <v>686.76</v>
      </c>
      <c r="U6" s="41"/>
      <c r="V6" s="143"/>
      <c r="W6" s="25"/>
      <c r="X6" s="73"/>
      <c r="Y6" s="38"/>
      <c r="Z6" s="37"/>
      <c r="AA6" s="37"/>
      <c r="AB6" s="36"/>
      <c r="AC6" s="29">
        <f>Y6*T6</f>
        <v>0</v>
      </c>
      <c r="AD6" s="35"/>
      <c r="AE6" s="103" t="s">
        <v>0</v>
      </c>
      <c r="AH6" s="100"/>
    </row>
    <row r="7" spans="1:69" ht="25.05" customHeight="1" x14ac:dyDescent="0.3">
      <c r="A7" s="158">
        <v>2</v>
      </c>
      <c r="B7" s="161" t="s">
        <v>147</v>
      </c>
      <c r="C7" s="167" t="s">
        <v>146</v>
      </c>
      <c r="D7" s="167" t="s">
        <v>140</v>
      </c>
      <c r="E7" s="167" t="s">
        <v>4</v>
      </c>
      <c r="F7" s="169">
        <v>1</v>
      </c>
      <c r="G7" s="62"/>
      <c r="H7" s="123" t="s">
        <v>65</v>
      </c>
      <c r="I7" s="37"/>
      <c r="J7" s="37"/>
      <c r="K7" s="42"/>
      <c r="L7" s="37"/>
      <c r="M7" s="37"/>
      <c r="N7" s="37"/>
      <c r="O7" s="42"/>
      <c r="P7" s="42"/>
      <c r="Q7" s="122"/>
      <c r="R7" s="128"/>
      <c r="S7" s="40"/>
      <c r="T7" s="135">
        <v>786</v>
      </c>
      <c r="U7" s="41"/>
      <c r="V7" s="144"/>
      <c r="W7" s="25"/>
      <c r="X7" s="99"/>
      <c r="Y7" s="37"/>
      <c r="Z7" s="37"/>
      <c r="AA7" s="37"/>
      <c r="AB7" s="36"/>
      <c r="AC7" s="102">
        <f>X7*T7</f>
        <v>0</v>
      </c>
      <c r="AD7" s="35"/>
      <c r="AE7" s="101" t="s">
        <v>145</v>
      </c>
      <c r="AH7" s="100"/>
    </row>
    <row r="8" spans="1:69" ht="22.5" customHeight="1" x14ac:dyDescent="0.3">
      <c r="A8" s="160"/>
      <c r="B8" s="232"/>
      <c r="C8" s="233"/>
      <c r="D8" s="233"/>
      <c r="E8" s="233"/>
      <c r="F8" s="234"/>
      <c r="G8" s="62"/>
      <c r="H8" s="123" t="s">
        <v>66</v>
      </c>
      <c r="I8" s="37"/>
      <c r="J8" s="37"/>
      <c r="K8" s="42"/>
      <c r="L8" s="37"/>
      <c r="M8" s="37"/>
      <c r="N8" s="37"/>
      <c r="O8" s="42"/>
      <c r="P8" s="42"/>
      <c r="Q8" s="122"/>
      <c r="R8" s="128"/>
      <c r="S8" s="40"/>
      <c r="T8" s="135">
        <v>786</v>
      </c>
      <c r="U8" s="41"/>
      <c r="V8" s="144"/>
      <c r="W8" s="42"/>
      <c r="X8" s="99"/>
      <c r="Y8" s="37"/>
      <c r="Z8" s="37"/>
      <c r="AA8" s="37"/>
      <c r="AB8" s="36"/>
      <c r="AC8" s="98">
        <f>X8*T8</f>
        <v>0</v>
      </c>
      <c r="AD8" s="97"/>
      <c r="AE8" s="96" t="s">
        <v>145</v>
      </c>
    </row>
    <row r="9" spans="1:69" ht="25.05" customHeight="1" x14ac:dyDescent="0.3">
      <c r="A9" s="171">
        <v>3</v>
      </c>
      <c r="B9" s="173" t="s">
        <v>144</v>
      </c>
      <c r="C9" s="163" t="s">
        <v>143</v>
      </c>
      <c r="D9" s="163" t="s">
        <v>140</v>
      </c>
      <c r="E9" s="163" t="s">
        <v>4</v>
      </c>
      <c r="F9" s="174">
        <v>1</v>
      </c>
      <c r="G9" s="62"/>
      <c r="H9" s="56" t="s">
        <v>65</v>
      </c>
      <c r="I9" s="37"/>
      <c r="J9" s="37"/>
      <c r="K9" s="42"/>
      <c r="L9" s="37"/>
      <c r="M9" s="37"/>
      <c r="N9" s="37"/>
      <c r="O9" s="42"/>
      <c r="P9" s="42"/>
      <c r="Q9" s="122"/>
      <c r="R9" s="128"/>
      <c r="S9" s="40"/>
      <c r="T9" s="134">
        <v>338.18</v>
      </c>
      <c r="U9" s="32">
        <v>32.049999999999997</v>
      </c>
      <c r="V9" s="138">
        <v>604.61</v>
      </c>
      <c r="W9" s="95"/>
      <c r="X9" s="39"/>
      <c r="Y9" s="38"/>
      <c r="Z9" s="37"/>
      <c r="AA9" s="37"/>
      <c r="AB9" s="36"/>
      <c r="AC9" s="29">
        <f>Y9*T9+Y9*U9%*W9</f>
        <v>0</v>
      </c>
      <c r="AD9" s="35"/>
      <c r="AE9" s="124" t="s">
        <v>139</v>
      </c>
    </row>
    <row r="10" spans="1:69" ht="25.05" customHeight="1" x14ac:dyDescent="0.3">
      <c r="A10" s="171"/>
      <c r="B10" s="173"/>
      <c r="C10" s="163"/>
      <c r="D10" s="163"/>
      <c r="E10" s="163"/>
      <c r="F10" s="174"/>
      <c r="G10" s="62"/>
      <c r="H10" s="56" t="s">
        <v>66</v>
      </c>
      <c r="I10" s="37"/>
      <c r="J10" s="37"/>
      <c r="K10" s="42"/>
      <c r="L10" s="37"/>
      <c r="M10" s="37"/>
      <c r="N10" s="37"/>
      <c r="O10" s="42"/>
      <c r="P10" s="42"/>
      <c r="Q10" s="122"/>
      <c r="R10" s="128"/>
      <c r="S10" s="40"/>
      <c r="T10" s="134">
        <v>547.59</v>
      </c>
      <c r="U10" s="41"/>
      <c r="V10" s="143"/>
      <c r="W10" s="42"/>
      <c r="X10" s="73"/>
      <c r="Y10" s="38"/>
      <c r="Z10" s="37"/>
      <c r="AA10" s="37"/>
      <c r="AB10" s="36"/>
      <c r="AC10" s="29">
        <f>Y10*T10</f>
        <v>0</v>
      </c>
      <c r="AD10" s="35"/>
      <c r="AE10" s="124" t="s">
        <v>0</v>
      </c>
    </row>
    <row r="11" spans="1:69" ht="25.05" customHeight="1" x14ac:dyDescent="0.3">
      <c r="A11" s="171">
        <v>4</v>
      </c>
      <c r="B11" s="173" t="s">
        <v>142</v>
      </c>
      <c r="C11" s="163" t="s">
        <v>141</v>
      </c>
      <c r="D11" s="163" t="s">
        <v>140</v>
      </c>
      <c r="E11" s="163" t="s">
        <v>4</v>
      </c>
      <c r="F11" s="174">
        <v>1</v>
      </c>
      <c r="G11" s="62"/>
      <c r="H11" s="56" t="s">
        <v>65</v>
      </c>
      <c r="I11" s="37"/>
      <c r="J11" s="37"/>
      <c r="K11" s="42"/>
      <c r="L11" s="37"/>
      <c r="M11" s="37"/>
      <c r="N11" s="37"/>
      <c r="O11" s="42"/>
      <c r="P11" s="42"/>
      <c r="Q11" s="122"/>
      <c r="R11" s="128"/>
      <c r="S11" s="40"/>
      <c r="T11" s="134">
        <v>338.18</v>
      </c>
      <c r="U11" s="32">
        <v>32.049999999999997</v>
      </c>
      <c r="V11" s="138">
        <v>604.61</v>
      </c>
      <c r="W11" s="95"/>
      <c r="X11" s="39"/>
      <c r="Y11" s="38"/>
      <c r="Z11" s="37"/>
      <c r="AA11" s="37"/>
      <c r="AB11" s="36"/>
      <c r="AC11" s="29">
        <f>Y11*T11+Y11*U11%*W11</f>
        <v>0</v>
      </c>
      <c r="AD11" s="35"/>
      <c r="AE11" s="124" t="s">
        <v>139</v>
      </c>
    </row>
    <row r="12" spans="1:69" s="81" customFormat="1" ht="25.05" customHeight="1" thickBot="1" x14ac:dyDescent="0.35">
      <c r="A12" s="171"/>
      <c r="B12" s="173"/>
      <c r="C12" s="163"/>
      <c r="D12" s="163"/>
      <c r="E12" s="163"/>
      <c r="F12" s="174"/>
      <c r="G12" s="62"/>
      <c r="H12" s="56" t="s">
        <v>66</v>
      </c>
      <c r="I12" s="37"/>
      <c r="J12" s="37"/>
      <c r="K12" s="42"/>
      <c r="L12" s="37"/>
      <c r="M12" s="37"/>
      <c r="N12" s="37"/>
      <c r="O12" s="42"/>
      <c r="P12" s="42"/>
      <c r="Q12" s="122"/>
      <c r="R12" s="128"/>
      <c r="S12" s="40"/>
      <c r="T12" s="134">
        <v>547.59</v>
      </c>
      <c r="U12" s="41"/>
      <c r="V12" s="143"/>
      <c r="W12" s="37"/>
      <c r="X12" s="36"/>
      <c r="Y12" s="38"/>
      <c r="Z12" s="37"/>
      <c r="AA12" s="37"/>
      <c r="AB12" s="36"/>
      <c r="AC12" s="29">
        <f>Y12*T12</f>
        <v>0</v>
      </c>
      <c r="AD12" s="35"/>
      <c r="AE12" s="124" t="s">
        <v>0</v>
      </c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</row>
    <row r="13" spans="1:69" ht="25.05" customHeight="1" thickTop="1" x14ac:dyDescent="0.3">
      <c r="A13" s="171">
        <v>5</v>
      </c>
      <c r="B13" s="173" t="s">
        <v>138</v>
      </c>
      <c r="C13" s="163" t="s">
        <v>137</v>
      </c>
      <c r="D13" s="163" t="s">
        <v>136</v>
      </c>
      <c r="E13" s="163" t="s">
        <v>108</v>
      </c>
      <c r="F13" s="164">
        <v>3</v>
      </c>
      <c r="G13" s="62"/>
      <c r="H13" s="37"/>
      <c r="I13" s="42"/>
      <c r="J13" s="37"/>
      <c r="K13" s="42"/>
      <c r="L13" s="77"/>
      <c r="M13" s="56" t="s">
        <v>135</v>
      </c>
      <c r="N13" s="37"/>
      <c r="O13" s="42"/>
      <c r="P13" s="42"/>
      <c r="Q13" s="122"/>
      <c r="R13" s="127">
        <f>0.5*$T13</f>
        <v>5.7349999999999998E-2</v>
      </c>
      <c r="S13" s="94"/>
      <c r="T13" s="229">
        <v>0.1147</v>
      </c>
      <c r="U13" s="41"/>
      <c r="V13" s="143"/>
      <c r="W13" s="37"/>
      <c r="X13" s="36"/>
      <c r="Y13" s="38"/>
      <c r="Z13" s="37"/>
      <c r="AA13" s="37"/>
      <c r="AB13" s="36"/>
      <c r="AC13" s="29">
        <f>Y13*L13*(T13-R13)</f>
        <v>0</v>
      </c>
      <c r="AD13" s="35"/>
      <c r="AE13" s="124" t="s">
        <v>134</v>
      </c>
    </row>
    <row r="14" spans="1:69" s="81" customFormat="1" ht="59.25" customHeight="1" thickBot="1" x14ac:dyDescent="0.35">
      <c r="A14" s="218"/>
      <c r="B14" s="173"/>
      <c r="C14" s="231"/>
      <c r="D14" s="221"/>
      <c r="E14" s="221"/>
      <c r="F14" s="222"/>
      <c r="G14" s="62"/>
      <c r="H14" s="37"/>
      <c r="I14" s="42"/>
      <c r="J14" s="37"/>
      <c r="K14" s="42"/>
      <c r="L14" s="77"/>
      <c r="M14" s="56" t="s">
        <v>114</v>
      </c>
      <c r="N14" s="37"/>
      <c r="O14" s="42"/>
      <c r="P14" s="42"/>
      <c r="Q14" s="122"/>
      <c r="R14" s="128"/>
      <c r="S14" s="40"/>
      <c r="T14" s="224"/>
      <c r="U14" s="41"/>
      <c r="V14" s="143"/>
      <c r="W14" s="37"/>
      <c r="X14" s="36"/>
      <c r="Y14" s="38"/>
      <c r="Z14" s="37"/>
      <c r="AA14" s="37"/>
      <c r="AB14" s="36"/>
      <c r="AC14" s="29">
        <f>Y14*L14*T13</f>
        <v>0</v>
      </c>
      <c r="AD14" s="35"/>
      <c r="AE14" s="124" t="s">
        <v>133</v>
      </c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</row>
    <row r="15" spans="1:69" ht="25.05" customHeight="1" thickTop="1" x14ac:dyDescent="0.25">
      <c r="A15" s="158">
        <v>6</v>
      </c>
      <c r="B15" s="173" t="s">
        <v>132</v>
      </c>
      <c r="C15" s="167" t="s">
        <v>131</v>
      </c>
      <c r="D15" s="167" t="s">
        <v>127</v>
      </c>
      <c r="E15" s="167" t="s">
        <v>108</v>
      </c>
      <c r="F15" s="169">
        <v>3</v>
      </c>
      <c r="G15" s="62"/>
      <c r="H15" s="37"/>
      <c r="I15" s="42"/>
      <c r="J15" s="37"/>
      <c r="K15" s="42"/>
      <c r="L15" s="93"/>
      <c r="M15" s="56" t="s">
        <v>116</v>
      </c>
      <c r="N15" s="37"/>
      <c r="O15" s="42"/>
      <c r="P15" s="42"/>
      <c r="Q15" s="122"/>
      <c r="R15" s="127">
        <f>0.5*$T15</f>
        <v>1.165</v>
      </c>
      <c r="S15" s="40"/>
      <c r="T15" s="225">
        <v>2.33</v>
      </c>
      <c r="U15" s="41"/>
      <c r="V15" s="143"/>
      <c r="W15" s="37"/>
      <c r="X15" s="36"/>
      <c r="Y15" s="38"/>
      <c r="Z15" s="37"/>
      <c r="AA15" s="37"/>
      <c r="AB15" s="36"/>
      <c r="AC15" s="29">
        <f>Y15*(T15-R15)</f>
        <v>0</v>
      </c>
      <c r="AD15" s="35"/>
      <c r="AE15" s="124" t="s">
        <v>121</v>
      </c>
    </row>
    <row r="16" spans="1:69" ht="25.5" customHeight="1" x14ac:dyDescent="0.25">
      <c r="A16" s="177"/>
      <c r="B16" s="173"/>
      <c r="C16" s="181"/>
      <c r="D16" s="181"/>
      <c r="E16" s="181"/>
      <c r="F16" s="198"/>
      <c r="G16" s="62"/>
      <c r="H16" s="37"/>
      <c r="I16" s="42"/>
      <c r="J16" s="37"/>
      <c r="K16" s="42"/>
      <c r="L16" s="93"/>
      <c r="M16" s="56" t="s">
        <v>114</v>
      </c>
      <c r="N16" s="37"/>
      <c r="O16" s="42"/>
      <c r="P16" s="42"/>
      <c r="Q16" s="122"/>
      <c r="R16" s="128"/>
      <c r="S16" s="40"/>
      <c r="T16" s="230"/>
      <c r="U16" s="41"/>
      <c r="V16" s="143"/>
      <c r="W16" s="37"/>
      <c r="X16" s="36"/>
      <c r="Y16" s="38"/>
      <c r="Z16" s="37"/>
      <c r="AA16" s="37"/>
      <c r="AB16" s="36"/>
      <c r="AC16" s="29">
        <f>Y16*T15</f>
        <v>0</v>
      </c>
      <c r="AD16" s="35"/>
      <c r="AE16" s="124" t="s">
        <v>0</v>
      </c>
    </row>
    <row r="17" spans="1:69" ht="29.55" customHeight="1" x14ac:dyDescent="0.3">
      <c r="A17" s="178"/>
      <c r="B17" s="219"/>
      <c r="C17" s="182"/>
      <c r="D17" s="182"/>
      <c r="E17" s="182"/>
      <c r="F17" s="228"/>
      <c r="G17" s="62"/>
      <c r="H17" s="37"/>
      <c r="I17" s="56" t="s">
        <v>130</v>
      </c>
      <c r="J17" s="92" t="s">
        <v>125</v>
      </c>
      <c r="K17" s="42"/>
      <c r="L17" s="37"/>
      <c r="M17" s="37"/>
      <c r="N17" s="37"/>
      <c r="O17" s="42"/>
      <c r="P17" s="42"/>
      <c r="Q17" s="122"/>
      <c r="R17" s="128"/>
      <c r="S17" s="40"/>
      <c r="T17" s="136">
        <v>0.97</v>
      </c>
      <c r="U17" s="41"/>
      <c r="V17" s="143"/>
      <c r="W17" s="37"/>
      <c r="X17" s="36"/>
      <c r="Y17" s="38"/>
      <c r="Z17" s="37"/>
      <c r="AA17" s="37"/>
      <c r="AB17" s="36"/>
      <c r="AC17" s="29">
        <f>Y17*T17</f>
        <v>0</v>
      </c>
      <c r="AD17" s="35"/>
      <c r="AE17" s="124" t="s">
        <v>0</v>
      </c>
    </row>
    <row r="18" spans="1:69" ht="25.05" customHeight="1" x14ac:dyDescent="0.3">
      <c r="A18" s="158">
        <v>7</v>
      </c>
      <c r="B18" s="161" t="s">
        <v>129</v>
      </c>
      <c r="C18" s="167" t="s">
        <v>128</v>
      </c>
      <c r="D18" s="167" t="s">
        <v>127</v>
      </c>
      <c r="E18" s="167" t="s">
        <v>108</v>
      </c>
      <c r="F18" s="169">
        <v>3</v>
      </c>
      <c r="G18" s="62"/>
      <c r="H18" s="37"/>
      <c r="I18" s="42"/>
      <c r="J18" s="42"/>
      <c r="K18" s="42"/>
      <c r="L18" s="37"/>
      <c r="M18" s="56" t="s">
        <v>116</v>
      </c>
      <c r="N18" s="37"/>
      <c r="O18" s="42"/>
      <c r="P18" s="42"/>
      <c r="Q18" s="122"/>
      <c r="R18" s="127">
        <f>0.5*$T18</f>
        <v>1.165</v>
      </c>
      <c r="S18" s="40"/>
      <c r="T18" s="225">
        <v>2.33</v>
      </c>
      <c r="U18" s="41"/>
      <c r="V18" s="143"/>
      <c r="W18" s="37"/>
      <c r="X18" s="36"/>
      <c r="Y18" s="38"/>
      <c r="Z18" s="37"/>
      <c r="AA18" s="37"/>
      <c r="AB18" s="36"/>
      <c r="AC18" s="29">
        <f>Y18*(T18-R18)</f>
        <v>0</v>
      </c>
      <c r="AD18" s="35"/>
      <c r="AE18" s="124" t="s">
        <v>121</v>
      </c>
    </row>
    <row r="19" spans="1:69" s="81" customFormat="1" ht="59.25" customHeight="1" thickBot="1" x14ac:dyDescent="0.35">
      <c r="A19" s="177"/>
      <c r="B19" s="179"/>
      <c r="C19" s="181"/>
      <c r="D19" s="181"/>
      <c r="E19" s="181"/>
      <c r="F19" s="198"/>
      <c r="G19" s="62"/>
      <c r="H19" s="37"/>
      <c r="I19" s="42"/>
      <c r="J19" s="37"/>
      <c r="K19" s="42"/>
      <c r="L19" s="37"/>
      <c r="M19" s="56" t="s">
        <v>114</v>
      </c>
      <c r="N19" s="37"/>
      <c r="O19" s="42"/>
      <c r="P19" s="42"/>
      <c r="Q19" s="122"/>
      <c r="R19" s="122"/>
      <c r="S19" s="40"/>
      <c r="T19" s="230"/>
      <c r="U19" s="41"/>
      <c r="V19" s="143"/>
      <c r="W19" s="37"/>
      <c r="X19" s="36"/>
      <c r="Y19" s="38"/>
      <c r="Z19" s="37"/>
      <c r="AA19" s="37"/>
      <c r="AB19" s="36"/>
      <c r="AC19" s="29">
        <f>Y19*T18</f>
        <v>0</v>
      </c>
      <c r="AD19" s="35"/>
      <c r="AE19" s="124" t="s">
        <v>0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</row>
    <row r="20" spans="1:69" ht="25.05" customHeight="1" thickTop="1" x14ac:dyDescent="0.3">
      <c r="A20" s="178"/>
      <c r="B20" s="180"/>
      <c r="C20" s="182"/>
      <c r="D20" s="182"/>
      <c r="E20" s="182"/>
      <c r="F20" s="228"/>
      <c r="G20" s="62"/>
      <c r="H20" s="37"/>
      <c r="I20" s="56" t="s">
        <v>126</v>
      </c>
      <c r="J20" s="92" t="s">
        <v>125</v>
      </c>
      <c r="K20" s="42"/>
      <c r="L20" s="37"/>
      <c r="M20" s="37"/>
      <c r="N20" s="37"/>
      <c r="O20" s="42"/>
      <c r="P20" s="42"/>
      <c r="Q20" s="122"/>
      <c r="R20" s="128"/>
      <c r="S20" s="40"/>
      <c r="T20" s="136">
        <v>0.97</v>
      </c>
      <c r="U20" s="41"/>
      <c r="V20" s="143"/>
      <c r="W20" s="37"/>
      <c r="X20" s="36"/>
      <c r="Y20" s="38"/>
      <c r="Z20" s="37"/>
      <c r="AA20" s="37"/>
      <c r="AB20" s="36"/>
      <c r="AC20" s="29">
        <f>Y20*T20</f>
        <v>0</v>
      </c>
      <c r="AD20" s="35"/>
      <c r="AE20" s="124" t="s">
        <v>0</v>
      </c>
    </row>
    <row r="21" spans="1:69" ht="25.05" customHeight="1" x14ac:dyDescent="0.3">
      <c r="A21" s="158">
        <v>8</v>
      </c>
      <c r="B21" s="161" t="s">
        <v>124</v>
      </c>
      <c r="C21" s="167" t="s">
        <v>123</v>
      </c>
      <c r="D21" s="167" t="s">
        <v>122</v>
      </c>
      <c r="E21" s="167" t="s">
        <v>108</v>
      </c>
      <c r="F21" s="169">
        <v>3</v>
      </c>
      <c r="G21" s="62"/>
      <c r="H21" s="37"/>
      <c r="I21" s="42"/>
      <c r="J21" s="37"/>
      <c r="K21" s="42"/>
      <c r="L21" s="37"/>
      <c r="M21" s="56" t="s">
        <v>116</v>
      </c>
      <c r="N21" s="37"/>
      <c r="O21" s="42"/>
      <c r="P21" s="42"/>
      <c r="Q21" s="122"/>
      <c r="R21" s="127">
        <f>0.5*$T21</f>
        <v>2.335</v>
      </c>
      <c r="S21" s="40"/>
      <c r="T21" s="209">
        <v>4.67</v>
      </c>
      <c r="U21" s="41"/>
      <c r="V21" s="143"/>
      <c r="W21" s="37"/>
      <c r="X21" s="36"/>
      <c r="Y21" s="38"/>
      <c r="Z21" s="37"/>
      <c r="AA21" s="37"/>
      <c r="AB21" s="36"/>
      <c r="AC21" s="29">
        <f>Y21*(T21-R21)</f>
        <v>0</v>
      </c>
      <c r="AD21" s="35"/>
      <c r="AE21" s="124" t="s">
        <v>121</v>
      </c>
    </row>
    <row r="22" spans="1:69" ht="60" customHeight="1" x14ac:dyDescent="0.3">
      <c r="A22" s="178"/>
      <c r="B22" s="180"/>
      <c r="C22" s="182"/>
      <c r="D22" s="182"/>
      <c r="E22" s="182"/>
      <c r="F22" s="228"/>
      <c r="G22" s="62"/>
      <c r="H22" s="37"/>
      <c r="I22" s="42"/>
      <c r="J22" s="37"/>
      <c r="K22" s="42"/>
      <c r="L22" s="37"/>
      <c r="M22" s="56" t="s">
        <v>114</v>
      </c>
      <c r="N22" s="37"/>
      <c r="O22" s="42"/>
      <c r="P22" s="42"/>
      <c r="Q22" s="122"/>
      <c r="R22" s="122"/>
      <c r="S22" s="40"/>
      <c r="T22" s="210"/>
      <c r="U22" s="41"/>
      <c r="V22" s="143"/>
      <c r="W22" s="37"/>
      <c r="X22" s="36"/>
      <c r="Y22" s="38"/>
      <c r="Z22" s="37"/>
      <c r="AA22" s="37"/>
      <c r="AB22" s="36"/>
      <c r="AC22" s="29">
        <f>Y22*T21</f>
        <v>0</v>
      </c>
      <c r="AD22" s="35"/>
      <c r="AE22" s="124" t="s">
        <v>0</v>
      </c>
    </row>
    <row r="23" spans="1:69" ht="25.05" customHeight="1" x14ac:dyDescent="0.3">
      <c r="A23" s="171">
        <v>9</v>
      </c>
      <c r="B23" s="173" t="s">
        <v>120</v>
      </c>
      <c r="C23" s="163" t="s">
        <v>119</v>
      </c>
      <c r="D23" s="163" t="s">
        <v>109</v>
      </c>
      <c r="E23" s="163" t="s">
        <v>108</v>
      </c>
      <c r="F23" s="164">
        <v>3</v>
      </c>
      <c r="G23" s="62"/>
      <c r="H23" s="37"/>
      <c r="I23" s="42"/>
      <c r="J23" s="91"/>
      <c r="K23" s="42"/>
      <c r="L23" s="37"/>
      <c r="M23" s="56" t="s">
        <v>116</v>
      </c>
      <c r="N23" s="37"/>
      <c r="O23" s="42"/>
      <c r="P23" s="42"/>
      <c r="Q23" s="122"/>
      <c r="R23" s="127">
        <f>0.5*$T23</f>
        <v>41.954999999999998</v>
      </c>
      <c r="S23" s="40"/>
      <c r="T23" s="223">
        <v>83.91</v>
      </c>
      <c r="U23" s="41"/>
      <c r="V23" s="143"/>
      <c r="W23" s="37"/>
      <c r="X23" s="36"/>
      <c r="Y23" s="38"/>
      <c r="Z23" s="37"/>
      <c r="AA23" s="37"/>
      <c r="AB23" s="36"/>
      <c r="AC23" s="29">
        <f>Y23*(T23-R23)*J23</f>
        <v>0</v>
      </c>
      <c r="AD23" s="35"/>
      <c r="AE23" s="124" t="s">
        <v>115</v>
      </c>
    </row>
    <row r="24" spans="1:69" ht="39.6" x14ac:dyDescent="0.3">
      <c r="A24" s="218"/>
      <c r="B24" s="219"/>
      <c r="C24" s="220"/>
      <c r="D24" s="163"/>
      <c r="E24" s="163"/>
      <c r="F24" s="164"/>
      <c r="G24" s="62"/>
      <c r="H24" s="37"/>
      <c r="I24" s="42"/>
      <c r="J24" s="91"/>
      <c r="K24" s="42"/>
      <c r="L24" s="37"/>
      <c r="M24" s="56" t="s">
        <v>114</v>
      </c>
      <c r="N24" s="37"/>
      <c r="O24" s="42"/>
      <c r="P24" s="42"/>
      <c r="Q24" s="122"/>
      <c r="R24" s="128"/>
      <c r="S24" s="40"/>
      <c r="T24" s="224"/>
      <c r="U24" s="41"/>
      <c r="V24" s="143"/>
      <c r="W24" s="37"/>
      <c r="X24" s="36"/>
      <c r="Y24" s="38"/>
      <c r="Z24" s="37"/>
      <c r="AA24" s="37"/>
      <c r="AB24" s="36"/>
      <c r="AC24" s="29">
        <f>Y24*T23*J24</f>
        <v>0</v>
      </c>
      <c r="AD24" s="35"/>
      <c r="AE24" s="124" t="s">
        <v>107</v>
      </c>
    </row>
    <row r="25" spans="1:69" ht="25.05" customHeight="1" x14ac:dyDescent="0.3">
      <c r="A25" s="171">
        <v>10</v>
      </c>
      <c r="B25" s="173" t="s">
        <v>118</v>
      </c>
      <c r="C25" s="163" t="s">
        <v>117</v>
      </c>
      <c r="D25" s="163" t="s">
        <v>109</v>
      </c>
      <c r="E25" s="163" t="s">
        <v>108</v>
      </c>
      <c r="F25" s="164">
        <v>3</v>
      </c>
      <c r="G25" s="62"/>
      <c r="H25" s="37"/>
      <c r="I25" s="42"/>
      <c r="J25" s="91"/>
      <c r="K25" s="42"/>
      <c r="L25" s="37"/>
      <c r="M25" s="56" t="s">
        <v>116</v>
      </c>
      <c r="N25" s="37"/>
      <c r="O25" s="42"/>
      <c r="P25" s="42"/>
      <c r="Q25" s="122"/>
      <c r="R25" s="127">
        <f>0.5*$T25</f>
        <v>41.954999999999998</v>
      </c>
      <c r="S25" s="40"/>
      <c r="T25" s="225">
        <v>83.91</v>
      </c>
      <c r="U25" s="41"/>
      <c r="V25" s="143"/>
      <c r="W25" s="37"/>
      <c r="X25" s="36"/>
      <c r="Y25" s="38"/>
      <c r="Z25" s="37"/>
      <c r="AA25" s="37"/>
      <c r="AB25" s="36"/>
      <c r="AC25" s="29">
        <f>Y25*(T25-R25)*J25</f>
        <v>0</v>
      </c>
      <c r="AD25" s="35"/>
      <c r="AE25" s="124" t="s">
        <v>115</v>
      </c>
    </row>
    <row r="26" spans="1:69" ht="39.6" x14ac:dyDescent="0.3">
      <c r="A26" s="171"/>
      <c r="B26" s="219"/>
      <c r="C26" s="163"/>
      <c r="D26" s="163"/>
      <c r="E26" s="163"/>
      <c r="F26" s="164"/>
      <c r="G26" s="62"/>
      <c r="H26" s="37"/>
      <c r="I26" s="42"/>
      <c r="J26" s="91"/>
      <c r="K26" s="42"/>
      <c r="L26" s="37"/>
      <c r="M26" s="56" t="s">
        <v>114</v>
      </c>
      <c r="N26" s="37"/>
      <c r="O26" s="42"/>
      <c r="P26" s="42"/>
      <c r="Q26" s="122"/>
      <c r="R26" s="128"/>
      <c r="S26" s="40"/>
      <c r="T26" s="226"/>
      <c r="U26" s="41"/>
      <c r="V26" s="143"/>
      <c r="W26" s="37"/>
      <c r="X26" s="36"/>
      <c r="Y26" s="38"/>
      <c r="Z26" s="37"/>
      <c r="AA26" s="37"/>
      <c r="AB26" s="36"/>
      <c r="AC26" s="29">
        <f>Y26*T25*J26</f>
        <v>0</v>
      </c>
      <c r="AD26" s="35"/>
      <c r="AE26" s="124" t="s">
        <v>107</v>
      </c>
    </row>
    <row r="27" spans="1:69" ht="92.4" x14ac:dyDescent="0.3">
      <c r="A27" s="33">
        <v>11</v>
      </c>
      <c r="B27" s="46" t="s">
        <v>113</v>
      </c>
      <c r="C27" s="45" t="s">
        <v>112</v>
      </c>
      <c r="D27" s="45" t="s">
        <v>109</v>
      </c>
      <c r="E27" s="45" t="s">
        <v>108</v>
      </c>
      <c r="F27" s="58">
        <v>3</v>
      </c>
      <c r="G27" s="62"/>
      <c r="H27" s="37"/>
      <c r="I27" s="42"/>
      <c r="J27" s="91"/>
      <c r="K27" s="42"/>
      <c r="L27" s="37"/>
      <c r="M27" s="37"/>
      <c r="N27" s="37"/>
      <c r="O27" s="42"/>
      <c r="P27" s="42"/>
      <c r="Q27" s="122"/>
      <c r="R27" s="128"/>
      <c r="S27" s="40"/>
      <c r="T27" s="134">
        <v>83.91</v>
      </c>
      <c r="U27" s="41"/>
      <c r="V27" s="143"/>
      <c r="W27" s="37"/>
      <c r="X27" s="36"/>
      <c r="Y27" s="38"/>
      <c r="Z27" s="37"/>
      <c r="AA27" s="37"/>
      <c r="AB27" s="36"/>
      <c r="AC27" s="29">
        <f>Y27*T27*J27</f>
        <v>0</v>
      </c>
      <c r="AD27" s="35"/>
      <c r="AE27" s="124" t="s">
        <v>107</v>
      </c>
    </row>
    <row r="28" spans="1:69" s="81" customFormat="1" ht="53.4" thickBot="1" x14ac:dyDescent="0.35">
      <c r="A28" s="33">
        <v>12</v>
      </c>
      <c r="B28" s="46" t="s">
        <v>111</v>
      </c>
      <c r="C28" s="45" t="s">
        <v>110</v>
      </c>
      <c r="D28" s="45" t="s">
        <v>109</v>
      </c>
      <c r="E28" s="45" t="s">
        <v>108</v>
      </c>
      <c r="F28" s="58">
        <v>3</v>
      </c>
      <c r="G28" s="62"/>
      <c r="H28" s="37"/>
      <c r="I28" s="42"/>
      <c r="J28" s="91"/>
      <c r="K28" s="42"/>
      <c r="L28" s="37"/>
      <c r="M28" s="37"/>
      <c r="N28" s="37"/>
      <c r="O28" s="42"/>
      <c r="P28" s="42"/>
      <c r="Q28" s="122"/>
      <c r="R28" s="128"/>
      <c r="S28" s="40"/>
      <c r="T28" s="134">
        <v>83.91</v>
      </c>
      <c r="U28" s="41"/>
      <c r="V28" s="143"/>
      <c r="W28" s="37"/>
      <c r="X28" s="36"/>
      <c r="Y28" s="38"/>
      <c r="Z28" s="37"/>
      <c r="AA28" s="37"/>
      <c r="AB28" s="36"/>
      <c r="AC28" s="29">
        <f>Y28*T28*J28</f>
        <v>0</v>
      </c>
      <c r="AD28" s="35"/>
      <c r="AE28" s="124" t="s">
        <v>107</v>
      </c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</row>
    <row r="29" spans="1:69" ht="25.05" customHeight="1" thickTop="1" x14ac:dyDescent="0.3">
      <c r="A29" s="171">
        <v>13</v>
      </c>
      <c r="B29" s="173" t="s">
        <v>106</v>
      </c>
      <c r="C29" s="163" t="s">
        <v>105</v>
      </c>
      <c r="D29" s="163" t="s">
        <v>37</v>
      </c>
      <c r="E29" s="163" t="s">
        <v>12</v>
      </c>
      <c r="F29" s="164">
        <v>2</v>
      </c>
      <c r="G29" s="62"/>
      <c r="H29" s="42"/>
      <c r="I29" s="176" t="s">
        <v>104</v>
      </c>
      <c r="J29" s="69"/>
      <c r="K29" s="199" t="s">
        <v>41</v>
      </c>
      <c r="L29" s="37"/>
      <c r="M29" s="37"/>
      <c r="N29" s="37"/>
      <c r="O29" s="42"/>
      <c r="P29" s="42"/>
      <c r="Q29" s="127" t="s">
        <v>88</v>
      </c>
      <c r="R29" s="128"/>
      <c r="S29" s="138">
        <v>0.45351999999999998</v>
      </c>
      <c r="T29" s="137">
        <f>1160/1000</f>
        <v>1.1599999999999999</v>
      </c>
      <c r="U29" s="41"/>
      <c r="V29" s="143"/>
      <c r="W29" s="37"/>
      <c r="X29" s="36"/>
      <c r="Y29" s="38"/>
      <c r="Z29" s="37"/>
      <c r="AA29" s="37"/>
      <c r="AB29" s="53">
        <f>S29*Y29</f>
        <v>0</v>
      </c>
      <c r="AC29" s="29">
        <f>Y29*T29</f>
        <v>0</v>
      </c>
      <c r="AD29" s="121" t="s">
        <v>45</v>
      </c>
      <c r="AE29" s="124" t="s">
        <v>0</v>
      </c>
    </row>
    <row r="30" spans="1:69" ht="25.05" customHeight="1" x14ac:dyDescent="0.3">
      <c r="A30" s="171"/>
      <c r="B30" s="173"/>
      <c r="C30" s="163"/>
      <c r="D30" s="163"/>
      <c r="E30" s="163"/>
      <c r="F30" s="164"/>
      <c r="G30" s="62"/>
      <c r="H30" s="42"/>
      <c r="I30" s="176"/>
      <c r="J30" s="69"/>
      <c r="K30" s="227"/>
      <c r="L30" s="37"/>
      <c r="M30" s="37"/>
      <c r="N30" s="37"/>
      <c r="O30" s="42"/>
      <c r="P30" s="42"/>
      <c r="Q30" s="127" t="s">
        <v>103</v>
      </c>
      <c r="R30" s="128"/>
      <c r="S30" s="138">
        <v>0.25674999999999998</v>
      </c>
      <c r="T30" s="137">
        <f>1786/1000</f>
        <v>1.786</v>
      </c>
      <c r="U30" s="41"/>
      <c r="V30" s="143"/>
      <c r="W30" s="37"/>
      <c r="X30" s="61"/>
      <c r="Y30" s="38"/>
      <c r="Z30" s="37"/>
      <c r="AA30" s="37"/>
      <c r="AB30" s="90">
        <f>S30*X30</f>
        <v>0</v>
      </c>
      <c r="AC30" s="19">
        <f>Y30*T30</f>
        <v>0</v>
      </c>
      <c r="AD30" s="121" t="s">
        <v>19</v>
      </c>
      <c r="AE30" s="124" t="s">
        <v>0</v>
      </c>
    </row>
    <row r="31" spans="1:69" ht="25.05" customHeight="1" x14ac:dyDescent="0.3">
      <c r="A31" s="171"/>
      <c r="B31" s="173"/>
      <c r="C31" s="163"/>
      <c r="D31" s="163"/>
      <c r="E31" s="163"/>
      <c r="F31" s="164"/>
      <c r="G31" s="62"/>
      <c r="H31" s="42"/>
      <c r="I31" s="176"/>
      <c r="J31" s="69"/>
      <c r="K31" s="37"/>
      <c r="L31" s="37"/>
      <c r="M31" s="37"/>
      <c r="N31" s="56" t="s">
        <v>27</v>
      </c>
      <c r="O31" s="42"/>
      <c r="P31" s="42"/>
      <c r="Q31" s="122"/>
      <c r="R31" s="128"/>
      <c r="S31" s="138">
        <v>0.25674999999999998</v>
      </c>
      <c r="T31" s="136">
        <f>232/1000</f>
        <v>0.23200000000000001</v>
      </c>
      <c r="U31" s="41"/>
      <c r="V31" s="143"/>
      <c r="W31" s="37"/>
      <c r="X31" s="36"/>
      <c r="Y31" s="38"/>
      <c r="Z31" s="37"/>
      <c r="AA31" s="37"/>
      <c r="AB31" s="53">
        <f>Y31*S31</f>
        <v>0</v>
      </c>
      <c r="AC31" s="29">
        <f>Y31*T31</f>
        <v>0</v>
      </c>
      <c r="AD31" s="121" t="s">
        <v>45</v>
      </c>
      <c r="AE31" s="124" t="s">
        <v>0</v>
      </c>
    </row>
    <row r="32" spans="1:69" ht="25.05" customHeight="1" x14ac:dyDescent="0.3">
      <c r="A32" s="171"/>
      <c r="B32" s="173"/>
      <c r="C32" s="163"/>
      <c r="D32" s="163"/>
      <c r="E32" s="163"/>
      <c r="F32" s="174"/>
      <c r="G32" s="75" t="s">
        <v>4</v>
      </c>
      <c r="H32" s="42"/>
      <c r="I32" s="176"/>
      <c r="J32" s="69"/>
      <c r="K32" s="37"/>
      <c r="L32" s="37"/>
      <c r="M32" s="42"/>
      <c r="N32" s="60" t="s">
        <v>26</v>
      </c>
      <c r="O32" s="42"/>
      <c r="P32" s="42"/>
      <c r="Q32" s="122"/>
      <c r="R32" s="128"/>
      <c r="S32" s="140"/>
      <c r="T32" s="136">
        <f>69/1000</f>
        <v>6.9000000000000006E-2</v>
      </c>
      <c r="U32" s="41"/>
      <c r="V32" s="143"/>
      <c r="W32" s="42"/>
      <c r="X32" s="73"/>
      <c r="Y32" s="31"/>
      <c r="Z32" s="72"/>
      <c r="AA32" s="37"/>
      <c r="AB32" s="36"/>
      <c r="AC32" s="29">
        <f>Z32*T32</f>
        <v>0</v>
      </c>
      <c r="AD32" s="35"/>
      <c r="AE32" s="124" t="s">
        <v>11</v>
      </c>
    </row>
    <row r="33" spans="1:32" ht="25.05" customHeight="1" x14ac:dyDescent="0.3">
      <c r="A33" s="171">
        <v>14</v>
      </c>
      <c r="B33" s="173" t="s">
        <v>102</v>
      </c>
      <c r="C33" s="163" t="s">
        <v>101</v>
      </c>
      <c r="D33" s="163" t="s">
        <v>37</v>
      </c>
      <c r="E33" s="163" t="s">
        <v>12</v>
      </c>
      <c r="F33" s="164">
        <v>2</v>
      </c>
      <c r="G33" s="62"/>
      <c r="H33" s="42"/>
      <c r="I33" s="175" t="s">
        <v>100</v>
      </c>
      <c r="J33" s="42"/>
      <c r="K33" s="56" t="s">
        <v>41</v>
      </c>
      <c r="L33" s="42"/>
      <c r="M33" s="42"/>
      <c r="N33" s="42"/>
      <c r="O33" s="42"/>
      <c r="P33" s="42"/>
      <c r="Q33" s="122"/>
      <c r="R33" s="128"/>
      <c r="S33" s="138">
        <v>0.21029</v>
      </c>
      <c r="T33" s="137">
        <f>1786/1000</f>
        <v>1.786</v>
      </c>
      <c r="U33" s="41"/>
      <c r="V33" s="143"/>
      <c r="W33" s="42"/>
      <c r="X33" s="48"/>
      <c r="Y33" s="38"/>
      <c r="Z33" s="37"/>
      <c r="AA33" s="37"/>
      <c r="AB33" s="53">
        <f>S33*X33</f>
        <v>0</v>
      </c>
      <c r="AC33" s="29">
        <f>Y33*T33</f>
        <v>0</v>
      </c>
      <c r="AD33" s="121" t="s">
        <v>19</v>
      </c>
      <c r="AE33" s="124" t="s">
        <v>0</v>
      </c>
    </row>
    <row r="34" spans="1:32" ht="25.05" customHeight="1" x14ac:dyDescent="0.3">
      <c r="A34" s="171"/>
      <c r="B34" s="173"/>
      <c r="C34" s="163"/>
      <c r="D34" s="163"/>
      <c r="E34" s="163"/>
      <c r="F34" s="164"/>
      <c r="G34" s="62"/>
      <c r="H34" s="42"/>
      <c r="I34" s="175"/>
      <c r="J34" s="42"/>
      <c r="K34" s="42"/>
      <c r="L34" s="42"/>
      <c r="M34" s="42"/>
      <c r="N34" s="56" t="s">
        <v>27</v>
      </c>
      <c r="O34" s="42"/>
      <c r="P34" s="42"/>
      <c r="Q34" s="122"/>
      <c r="R34" s="128"/>
      <c r="S34" s="138">
        <v>0.21029</v>
      </c>
      <c r="T34" s="136">
        <f>232/1000</f>
        <v>0.23200000000000001</v>
      </c>
      <c r="U34" s="41"/>
      <c r="V34" s="143"/>
      <c r="W34" s="42"/>
      <c r="X34" s="48"/>
      <c r="Y34" s="38"/>
      <c r="Z34" s="37"/>
      <c r="AA34" s="37"/>
      <c r="AB34" s="53">
        <f>S34*X34</f>
        <v>0</v>
      </c>
      <c r="AC34" s="29">
        <f>Y34*T34</f>
        <v>0</v>
      </c>
      <c r="AD34" s="121" t="s">
        <v>19</v>
      </c>
      <c r="AE34" s="124" t="s">
        <v>0</v>
      </c>
    </row>
    <row r="35" spans="1:32" ht="25.05" customHeight="1" x14ac:dyDescent="0.3">
      <c r="A35" s="171"/>
      <c r="B35" s="173"/>
      <c r="C35" s="163"/>
      <c r="D35" s="163"/>
      <c r="E35" s="163"/>
      <c r="F35" s="164"/>
      <c r="G35" s="33" t="s">
        <v>4</v>
      </c>
      <c r="H35" s="42"/>
      <c r="I35" s="175"/>
      <c r="J35" s="42"/>
      <c r="K35" s="42"/>
      <c r="L35" s="37"/>
      <c r="M35" s="37"/>
      <c r="N35" s="60" t="s">
        <v>26</v>
      </c>
      <c r="O35" s="37"/>
      <c r="P35" s="37"/>
      <c r="Q35" s="37"/>
      <c r="R35" s="128"/>
      <c r="S35" s="140"/>
      <c r="T35" s="136">
        <f>69/1000</f>
        <v>6.9000000000000006E-2</v>
      </c>
      <c r="U35" s="41"/>
      <c r="V35" s="143"/>
      <c r="W35" s="42"/>
      <c r="X35" s="73"/>
      <c r="Y35" s="31"/>
      <c r="Z35" s="30"/>
      <c r="AA35" s="37"/>
      <c r="AB35" s="59"/>
      <c r="AC35" s="29">
        <f>Z35*T35</f>
        <v>0</v>
      </c>
      <c r="AD35" s="35"/>
      <c r="AE35" s="124" t="s">
        <v>11</v>
      </c>
    </row>
    <row r="36" spans="1:32" ht="25.05" customHeight="1" x14ac:dyDescent="0.3">
      <c r="A36" s="171">
        <v>15</v>
      </c>
      <c r="B36" s="173" t="s">
        <v>99</v>
      </c>
      <c r="C36" s="163" t="s">
        <v>98</v>
      </c>
      <c r="D36" s="163" t="s">
        <v>37</v>
      </c>
      <c r="E36" s="163" t="s">
        <v>12</v>
      </c>
      <c r="F36" s="164">
        <v>2</v>
      </c>
      <c r="G36" s="57"/>
      <c r="H36" s="42"/>
      <c r="I36" s="56" t="s">
        <v>94</v>
      </c>
      <c r="J36" s="42"/>
      <c r="K36" s="42"/>
      <c r="L36" s="37"/>
      <c r="M36" s="37"/>
      <c r="N36" s="37"/>
      <c r="O36" s="37"/>
      <c r="P36" s="37"/>
      <c r="Q36" s="37"/>
      <c r="R36" s="128"/>
      <c r="S36" s="138">
        <v>0.25674999999999998</v>
      </c>
      <c r="T36" s="136">
        <f>1822/1000</f>
        <v>1.8220000000000001</v>
      </c>
      <c r="U36" s="41"/>
      <c r="V36" s="143"/>
      <c r="W36" s="42"/>
      <c r="X36" s="89"/>
      <c r="Y36" s="89"/>
      <c r="Z36" s="37"/>
      <c r="AA36" s="37"/>
      <c r="AB36" s="29">
        <f t="shared" ref="AB36:AC39" si="0">X36*S36</f>
        <v>0</v>
      </c>
      <c r="AC36" s="29">
        <f t="shared" si="0"/>
        <v>0</v>
      </c>
      <c r="AD36" s="176" t="s">
        <v>19</v>
      </c>
      <c r="AE36" s="205" t="s">
        <v>0</v>
      </c>
    </row>
    <row r="37" spans="1:32" ht="25.05" customHeight="1" x14ac:dyDescent="0.3">
      <c r="A37" s="218"/>
      <c r="B37" s="219"/>
      <c r="C37" s="220"/>
      <c r="D37" s="221"/>
      <c r="E37" s="163"/>
      <c r="F37" s="222"/>
      <c r="G37" s="57"/>
      <c r="H37" s="42"/>
      <c r="I37" s="56" t="s">
        <v>97</v>
      </c>
      <c r="J37" s="42"/>
      <c r="K37" s="42"/>
      <c r="L37" s="37"/>
      <c r="M37" s="37"/>
      <c r="N37" s="37"/>
      <c r="O37" s="37"/>
      <c r="P37" s="37"/>
      <c r="Q37" s="31"/>
      <c r="R37" s="128"/>
      <c r="S37" s="138">
        <v>0.25674999999999998</v>
      </c>
      <c r="T37" s="137">
        <f>1822/1000</f>
        <v>1.8220000000000001</v>
      </c>
      <c r="U37" s="41"/>
      <c r="V37" s="145"/>
      <c r="W37" s="42"/>
      <c r="X37" s="89"/>
      <c r="Y37" s="89"/>
      <c r="Z37" s="37"/>
      <c r="AA37" s="37"/>
      <c r="AB37" s="29">
        <f t="shared" si="0"/>
        <v>0</v>
      </c>
      <c r="AC37" s="29">
        <f t="shared" si="0"/>
        <v>0</v>
      </c>
      <c r="AD37" s="204"/>
      <c r="AE37" s="206"/>
      <c r="AF37" s="17"/>
    </row>
    <row r="38" spans="1:32" ht="25.05" customHeight="1" x14ac:dyDescent="0.3">
      <c r="A38" s="171">
        <v>16</v>
      </c>
      <c r="B38" s="207" t="s">
        <v>96</v>
      </c>
      <c r="C38" s="163" t="s">
        <v>95</v>
      </c>
      <c r="D38" s="163" t="s">
        <v>37</v>
      </c>
      <c r="E38" s="163" t="s">
        <v>12</v>
      </c>
      <c r="F38" s="174">
        <v>2</v>
      </c>
      <c r="G38" s="57"/>
      <c r="H38" s="42"/>
      <c r="I38" s="56" t="s">
        <v>94</v>
      </c>
      <c r="J38" s="37"/>
      <c r="K38" s="37"/>
      <c r="L38" s="37"/>
      <c r="M38" s="37"/>
      <c r="N38" s="37"/>
      <c r="O38" s="37"/>
      <c r="P38" s="37"/>
      <c r="Q38" s="87"/>
      <c r="R38" s="128"/>
      <c r="S38" s="138">
        <v>0.25674999999999998</v>
      </c>
      <c r="T38" s="136">
        <f>1822/1000</f>
        <v>1.8220000000000001</v>
      </c>
      <c r="U38" s="41"/>
      <c r="V38" s="143"/>
      <c r="W38" s="42"/>
      <c r="X38" s="61"/>
      <c r="Y38" s="30"/>
      <c r="Z38" s="42"/>
      <c r="AA38" s="42"/>
      <c r="AB38" s="29">
        <f t="shared" si="0"/>
        <v>0</v>
      </c>
      <c r="AC38" s="29">
        <f t="shared" si="0"/>
        <v>0</v>
      </c>
      <c r="AD38" s="176" t="s">
        <v>19</v>
      </c>
      <c r="AE38" s="208" t="s">
        <v>0</v>
      </c>
    </row>
    <row r="39" spans="1:32" ht="25.05" customHeight="1" x14ac:dyDescent="0.3">
      <c r="A39" s="171"/>
      <c r="B39" s="207"/>
      <c r="C39" s="163"/>
      <c r="D39" s="163"/>
      <c r="E39" s="163"/>
      <c r="F39" s="174"/>
      <c r="G39" s="57"/>
      <c r="H39" s="42"/>
      <c r="I39" s="79" t="s">
        <v>93</v>
      </c>
      <c r="J39" s="37"/>
      <c r="K39" s="37"/>
      <c r="L39" s="37"/>
      <c r="M39" s="37"/>
      <c r="N39" s="37"/>
      <c r="O39" s="37"/>
      <c r="P39" s="37"/>
      <c r="Q39" s="87"/>
      <c r="R39" s="128"/>
      <c r="S39" s="138">
        <v>0.25674999999999998</v>
      </c>
      <c r="T39" s="137">
        <f>1786/1000</f>
        <v>1.786</v>
      </c>
      <c r="U39" s="41"/>
      <c r="V39" s="143"/>
      <c r="W39" s="42"/>
      <c r="X39" s="61"/>
      <c r="Y39" s="30"/>
      <c r="Z39" s="42"/>
      <c r="AA39" s="42"/>
      <c r="AB39" s="29">
        <f t="shared" si="0"/>
        <v>0</v>
      </c>
      <c r="AC39" s="29">
        <f t="shared" si="0"/>
        <v>0</v>
      </c>
      <c r="AD39" s="204"/>
      <c r="AE39" s="208"/>
    </row>
    <row r="40" spans="1:32" ht="25.05" customHeight="1" x14ac:dyDescent="0.3">
      <c r="A40" s="171"/>
      <c r="B40" s="207"/>
      <c r="C40" s="163"/>
      <c r="D40" s="163"/>
      <c r="E40" s="163"/>
      <c r="F40" s="174"/>
      <c r="G40" s="57"/>
      <c r="H40" s="42"/>
      <c r="I40" s="175" t="s">
        <v>92</v>
      </c>
      <c r="J40" s="37"/>
      <c r="K40" s="37"/>
      <c r="L40" s="37"/>
      <c r="M40" s="37"/>
      <c r="N40" s="37"/>
      <c r="O40" s="42"/>
      <c r="P40" s="42"/>
      <c r="Q40" s="122"/>
      <c r="R40" s="128"/>
      <c r="S40" s="209">
        <v>0.21029</v>
      </c>
      <c r="T40" s="211">
        <f>1529/1000</f>
        <v>1.5289999999999999</v>
      </c>
      <c r="U40" s="212"/>
      <c r="V40" s="213"/>
      <c r="W40" s="193"/>
      <c r="X40" s="214"/>
      <c r="Y40" s="215"/>
      <c r="Z40" s="42"/>
      <c r="AA40" s="42"/>
      <c r="AB40" s="216">
        <f>Y40*S40</f>
        <v>0</v>
      </c>
      <c r="AC40" s="216">
        <f>Y40*T40</f>
        <v>0</v>
      </c>
      <c r="AD40" s="176" t="s">
        <v>45</v>
      </c>
      <c r="AE40" s="217" t="s">
        <v>0</v>
      </c>
      <c r="AF40" s="17"/>
    </row>
    <row r="41" spans="1:32" ht="25.05" customHeight="1" x14ac:dyDescent="0.3">
      <c r="A41" s="171"/>
      <c r="B41" s="207"/>
      <c r="C41" s="163"/>
      <c r="D41" s="163"/>
      <c r="E41" s="163"/>
      <c r="F41" s="174"/>
      <c r="G41" s="57"/>
      <c r="H41" s="42"/>
      <c r="I41" s="175"/>
      <c r="J41" s="37"/>
      <c r="K41" s="37"/>
      <c r="L41" s="37"/>
      <c r="M41" s="37"/>
      <c r="N41" s="37"/>
      <c r="O41" s="42"/>
      <c r="P41" s="42"/>
      <c r="Q41" s="122"/>
      <c r="R41" s="128"/>
      <c r="S41" s="210"/>
      <c r="T41" s="211"/>
      <c r="U41" s="212"/>
      <c r="V41" s="213"/>
      <c r="W41" s="193"/>
      <c r="X41" s="214"/>
      <c r="Y41" s="215"/>
      <c r="Z41" s="42"/>
      <c r="AA41" s="42"/>
      <c r="AB41" s="216"/>
      <c r="AC41" s="216"/>
      <c r="AD41" s="204"/>
      <c r="AE41" s="217"/>
    </row>
    <row r="42" spans="1:32" ht="26.4" x14ac:dyDescent="0.3">
      <c r="A42" s="171">
        <v>17</v>
      </c>
      <c r="B42" s="173" t="s">
        <v>91</v>
      </c>
      <c r="C42" s="163" t="s">
        <v>90</v>
      </c>
      <c r="D42" s="163" t="s">
        <v>37</v>
      </c>
      <c r="E42" s="163" t="s">
        <v>12</v>
      </c>
      <c r="F42" s="164">
        <v>2</v>
      </c>
      <c r="G42" s="62"/>
      <c r="H42" s="42"/>
      <c r="I42" s="56" t="s">
        <v>89</v>
      </c>
      <c r="J42" s="42"/>
      <c r="K42" s="42"/>
      <c r="L42" s="37"/>
      <c r="M42" s="37"/>
      <c r="N42" s="37"/>
      <c r="O42" s="37"/>
      <c r="P42" s="37"/>
      <c r="Q42" s="56" t="s">
        <v>88</v>
      </c>
      <c r="R42" s="128"/>
      <c r="S42" s="138">
        <v>0.45351999999999998</v>
      </c>
      <c r="T42" s="137">
        <f>1160/1000</f>
        <v>1.1599999999999999</v>
      </c>
      <c r="U42" s="41"/>
      <c r="V42" s="145"/>
      <c r="W42" s="42"/>
      <c r="X42" s="88"/>
      <c r="Y42" s="38"/>
      <c r="Z42" s="37"/>
      <c r="AA42" s="37"/>
      <c r="AB42" s="53">
        <f>S42*Y42</f>
        <v>0</v>
      </c>
      <c r="AC42" s="29">
        <f t="shared" ref="AC42:AC52" si="1">Y42*T42</f>
        <v>0</v>
      </c>
      <c r="AD42" s="120" t="s">
        <v>45</v>
      </c>
      <c r="AE42" s="129" t="s">
        <v>0</v>
      </c>
    </row>
    <row r="43" spans="1:32" ht="26.4" x14ac:dyDescent="0.3">
      <c r="A43" s="171"/>
      <c r="B43" s="173"/>
      <c r="C43" s="163"/>
      <c r="D43" s="163"/>
      <c r="E43" s="163"/>
      <c r="F43" s="164"/>
      <c r="G43" s="62"/>
      <c r="H43" s="42"/>
      <c r="I43" s="56" t="s">
        <v>89</v>
      </c>
      <c r="J43" s="42"/>
      <c r="K43" s="42"/>
      <c r="L43" s="37"/>
      <c r="M43" s="37"/>
      <c r="N43" s="37"/>
      <c r="O43" s="37"/>
      <c r="P43" s="37"/>
      <c r="Q43" s="56" t="s">
        <v>86</v>
      </c>
      <c r="R43" s="128"/>
      <c r="S43" s="138">
        <v>0.25674999999999998</v>
      </c>
      <c r="T43" s="137">
        <f>1786/1000</f>
        <v>1.786</v>
      </c>
      <c r="U43" s="41"/>
      <c r="V43" s="145"/>
      <c r="W43" s="42"/>
      <c r="X43" s="48"/>
      <c r="Y43" s="38"/>
      <c r="Z43" s="37"/>
      <c r="AA43" s="37"/>
      <c r="AB43" s="53">
        <f>S43*X43</f>
        <v>0</v>
      </c>
      <c r="AC43" s="29">
        <f t="shared" si="1"/>
        <v>0</v>
      </c>
      <c r="AD43" s="120" t="s">
        <v>19</v>
      </c>
      <c r="AE43" s="129" t="s">
        <v>0</v>
      </c>
    </row>
    <row r="44" spans="1:32" ht="25.05" customHeight="1" x14ac:dyDescent="0.3">
      <c r="A44" s="171"/>
      <c r="B44" s="173"/>
      <c r="C44" s="163"/>
      <c r="D44" s="163"/>
      <c r="E44" s="163"/>
      <c r="F44" s="164"/>
      <c r="G44" s="62"/>
      <c r="H44" s="42"/>
      <c r="I44" s="56" t="s">
        <v>87</v>
      </c>
      <c r="J44" s="42"/>
      <c r="K44" s="42"/>
      <c r="L44" s="37"/>
      <c r="M44" s="37"/>
      <c r="N44" s="37"/>
      <c r="O44" s="37"/>
      <c r="P44" s="37"/>
      <c r="Q44" s="56" t="s">
        <v>88</v>
      </c>
      <c r="R44" s="128"/>
      <c r="S44" s="138">
        <v>0.45351999999999998</v>
      </c>
      <c r="T44" s="137">
        <f>1160/1000</f>
        <v>1.1599999999999999</v>
      </c>
      <c r="U44" s="41"/>
      <c r="V44" s="145"/>
      <c r="W44" s="42"/>
      <c r="X44" s="73"/>
      <c r="Y44" s="38"/>
      <c r="Z44" s="37"/>
      <c r="AA44" s="37"/>
      <c r="AB44" s="29">
        <f>Y44*S44</f>
        <v>0</v>
      </c>
      <c r="AC44" s="29">
        <f t="shared" si="1"/>
        <v>0</v>
      </c>
      <c r="AD44" s="120" t="s">
        <v>45</v>
      </c>
      <c r="AE44" s="126" t="s">
        <v>0</v>
      </c>
    </row>
    <row r="45" spans="1:32" ht="25.05" customHeight="1" x14ac:dyDescent="0.3">
      <c r="A45" s="171"/>
      <c r="B45" s="173"/>
      <c r="C45" s="163"/>
      <c r="D45" s="163"/>
      <c r="E45" s="163"/>
      <c r="F45" s="164"/>
      <c r="G45" s="62"/>
      <c r="H45" s="42"/>
      <c r="I45" s="56" t="s">
        <v>87</v>
      </c>
      <c r="J45" s="42"/>
      <c r="K45" s="42"/>
      <c r="L45" s="37"/>
      <c r="M45" s="37"/>
      <c r="N45" s="37"/>
      <c r="O45" s="37"/>
      <c r="P45" s="37"/>
      <c r="Q45" s="56" t="s">
        <v>86</v>
      </c>
      <c r="R45" s="128"/>
      <c r="S45" s="138">
        <v>0.25674999999999998</v>
      </c>
      <c r="T45" s="137">
        <f>1786/1000</f>
        <v>1.786</v>
      </c>
      <c r="U45" s="41"/>
      <c r="V45" s="145"/>
      <c r="W45" s="42"/>
      <c r="X45" s="48"/>
      <c r="Y45" s="38"/>
      <c r="Z45" s="37"/>
      <c r="AA45" s="37"/>
      <c r="AB45" s="29">
        <f>X45*S44</f>
        <v>0</v>
      </c>
      <c r="AC45" s="29">
        <f t="shared" si="1"/>
        <v>0</v>
      </c>
      <c r="AD45" s="120" t="s">
        <v>19</v>
      </c>
      <c r="AE45" s="126" t="s">
        <v>0</v>
      </c>
    </row>
    <row r="46" spans="1:32" ht="25.5" customHeight="1" x14ac:dyDescent="0.3">
      <c r="A46" s="171"/>
      <c r="B46" s="173"/>
      <c r="C46" s="163"/>
      <c r="D46" s="163"/>
      <c r="E46" s="163"/>
      <c r="F46" s="164"/>
      <c r="G46" s="62"/>
      <c r="H46" s="42"/>
      <c r="I46" s="56" t="s">
        <v>85</v>
      </c>
      <c r="J46" s="42"/>
      <c r="K46" s="42"/>
      <c r="L46" s="37"/>
      <c r="M46" s="37"/>
      <c r="N46" s="37"/>
      <c r="O46" s="37"/>
      <c r="P46" s="37"/>
      <c r="Q46" s="87"/>
      <c r="R46" s="128"/>
      <c r="S46" s="138">
        <v>0.25674999999999998</v>
      </c>
      <c r="T46" s="137">
        <f>1786/1000</f>
        <v>1.786</v>
      </c>
      <c r="U46" s="41"/>
      <c r="V46" s="145"/>
      <c r="W46" s="42"/>
      <c r="X46" s="48"/>
      <c r="Y46" s="38"/>
      <c r="Z46" s="37"/>
      <c r="AA46" s="37"/>
      <c r="AB46" s="29">
        <f t="shared" ref="AB46:AB52" si="2">X46*S46</f>
        <v>0</v>
      </c>
      <c r="AC46" s="29">
        <f t="shared" si="1"/>
        <v>0</v>
      </c>
      <c r="AD46" s="120" t="s">
        <v>19</v>
      </c>
      <c r="AE46" s="126" t="s">
        <v>0</v>
      </c>
    </row>
    <row r="47" spans="1:32" ht="21" customHeight="1" x14ac:dyDescent="0.3">
      <c r="A47" s="158">
        <v>18</v>
      </c>
      <c r="B47" s="161" t="s">
        <v>84</v>
      </c>
      <c r="C47" s="167" t="s">
        <v>83</v>
      </c>
      <c r="D47" s="167" t="s">
        <v>37</v>
      </c>
      <c r="E47" s="167" t="s">
        <v>12</v>
      </c>
      <c r="F47" s="169">
        <v>2</v>
      </c>
      <c r="G47" s="62"/>
      <c r="H47" s="42"/>
      <c r="I47" s="199" t="s">
        <v>82</v>
      </c>
      <c r="J47" s="42"/>
      <c r="K47" s="42"/>
      <c r="L47" s="37"/>
      <c r="M47" s="37"/>
      <c r="N47" s="151"/>
      <c r="O47" s="152" t="s">
        <v>66</v>
      </c>
      <c r="P47" s="151"/>
      <c r="Q47" s="37"/>
      <c r="R47" s="86"/>
      <c r="S47" s="138">
        <v>0.25674999999999998</v>
      </c>
      <c r="T47" s="136">
        <f>232/1000</f>
        <v>0.23200000000000001</v>
      </c>
      <c r="U47" s="41"/>
      <c r="V47" s="145"/>
      <c r="W47" s="42"/>
      <c r="X47" s="48"/>
      <c r="Y47" s="38"/>
      <c r="Z47" s="37"/>
      <c r="AA47" s="37"/>
      <c r="AB47" s="29">
        <f t="shared" si="2"/>
        <v>0</v>
      </c>
      <c r="AC47" s="29">
        <f t="shared" si="1"/>
        <v>0</v>
      </c>
      <c r="AD47" s="120" t="s">
        <v>19</v>
      </c>
      <c r="AE47" s="124" t="s">
        <v>0</v>
      </c>
    </row>
    <row r="48" spans="1:32" ht="21" customHeight="1" x14ac:dyDescent="0.3">
      <c r="A48" s="159"/>
      <c r="B48" s="201"/>
      <c r="C48" s="202"/>
      <c r="D48" s="202"/>
      <c r="E48" s="202"/>
      <c r="F48" s="203"/>
      <c r="G48" s="62"/>
      <c r="H48" s="42"/>
      <c r="I48" s="200"/>
      <c r="J48" s="42"/>
      <c r="K48" s="42"/>
      <c r="L48" s="37"/>
      <c r="M48" s="37"/>
      <c r="N48" s="151"/>
      <c r="O48" s="151"/>
      <c r="P48" s="152" t="s">
        <v>66</v>
      </c>
      <c r="Q48" s="37"/>
      <c r="R48" s="86"/>
      <c r="S48" s="138">
        <v>0.25674999999999998</v>
      </c>
      <c r="T48" s="136">
        <f>1786/1000</f>
        <v>1.786</v>
      </c>
      <c r="U48" s="41"/>
      <c r="V48" s="145"/>
      <c r="W48" s="42"/>
      <c r="X48" s="48"/>
      <c r="Y48" s="38"/>
      <c r="Z48" s="37"/>
      <c r="AA48" s="37"/>
      <c r="AB48" s="19">
        <f t="shared" si="2"/>
        <v>0</v>
      </c>
      <c r="AC48" s="19">
        <f t="shared" si="1"/>
        <v>0</v>
      </c>
      <c r="AD48" s="120" t="s">
        <v>19</v>
      </c>
      <c r="AE48" s="124" t="s">
        <v>0</v>
      </c>
    </row>
    <row r="49" spans="1:69" ht="25.05" customHeight="1" x14ac:dyDescent="0.3">
      <c r="A49" s="171">
        <v>19</v>
      </c>
      <c r="B49" s="173" t="s">
        <v>81</v>
      </c>
      <c r="C49" s="163" t="s">
        <v>80</v>
      </c>
      <c r="D49" s="163" t="s">
        <v>37</v>
      </c>
      <c r="E49" s="163" t="s">
        <v>12</v>
      </c>
      <c r="F49" s="164">
        <v>2</v>
      </c>
      <c r="G49" s="62"/>
      <c r="H49" s="42"/>
      <c r="I49" s="56" t="s">
        <v>77</v>
      </c>
      <c r="J49" s="42"/>
      <c r="K49" s="42"/>
      <c r="L49" s="37"/>
      <c r="M49" s="37"/>
      <c r="N49" s="85"/>
      <c r="O49" s="85"/>
      <c r="P49" s="85"/>
      <c r="Q49" s="37"/>
      <c r="R49" s="128"/>
      <c r="S49" s="138">
        <v>0.25674999999999998</v>
      </c>
      <c r="T49" s="136">
        <v>1.446</v>
      </c>
      <c r="U49" s="41"/>
      <c r="V49" s="143"/>
      <c r="W49" s="42"/>
      <c r="X49" s="48"/>
      <c r="Y49" s="38"/>
      <c r="Z49" s="37"/>
      <c r="AA49" s="37"/>
      <c r="AB49" s="29">
        <f t="shared" si="2"/>
        <v>0</v>
      </c>
      <c r="AC49" s="29">
        <f t="shared" si="1"/>
        <v>0</v>
      </c>
      <c r="AD49" s="120" t="s">
        <v>19</v>
      </c>
      <c r="AE49" s="124" t="s">
        <v>0</v>
      </c>
    </row>
    <row r="50" spans="1:69" ht="25.05" customHeight="1" x14ac:dyDescent="0.3">
      <c r="A50" s="171"/>
      <c r="B50" s="173"/>
      <c r="C50" s="163"/>
      <c r="D50" s="163"/>
      <c r="E50" s="163"/>
      <c r="F50" s="164"/>
      <c r="G50" s="62"/>
      <c r="H50" s="42"/>
      <c r="I50" s="56" t="s">
        <v>76</v>
      </c>
      <c r="J50" s="42"/>
      <c r="K50" s="42"/>
      <c r="L50" s="37"/>
      <c r="M50" s="37"/>
      <c r="N50" s="85"/>
      <c r="O50" s="85"/>
      <c r="P50" s="85"/>
      <c r="Q50" s="37"/>
      <c r="R50" s="41"/>
      <c r="S50" s="138">
        <v>0.25674999999999998</v>
      </c>
      <c r="T50" s="136">
        <v>1.8220000000000001</v>
      </c>
      <c r="U50" s="41"/>
      <c r="V50" s="143"/>
      <c r="W50" s="42"/>
      <c r="X50" s="48"/>
      <c r="Y50" s="38"/>
      <c r="Z50" s="37"/>
      <c r="AA50" s="37"/>
      <c r="AB50" s="29">
        <f t="shared" si="2"/>
        <v>0</v>
      </c>
      <c r="AC50" s="29">
        <f t="shared" si="1"/>
        <v>0</v>
      </c>
      <c r="AD50" s="120" t="s">
        <v>19</v>
      </c>
      <c r="AE50" s="124" t="s">
        <v>0</v>
      </c>
    </row>
    <row r="51" spans="1:69" ht="25.05" customHeight="1" x14ac:dyDescent="0.3">
      <c r="A51" s="171">
        <v>20</v>
      </c>
      <c r="B51" s="173" t="s">
        <v>79</v>
      </c>
      <c r="C51" s="163" t="s">
        <v>78</v>
      </c>
      <c r="D51" s="163" t="s">
        <v>37</v>
      </c>
      <c r="E51" s="163" t="s">
        <v>12</v>
      </c>
      <c r="F51" s="164">
        <v>2</v>
      </c>
      <c r="G51" s="62"/>
      <c r="H51" s="42"/>
      <c r="I51" s="56" t="s">
        <v>77</v>
      </c>
      <c r="J51" s="42"/>
      <c r="K51" s="42"/>
      <c r="L51" s="37"/>
      <c r="M51" s="37"/>
      <c r="N51" s="85"/>
      <c r="O51" s="85"/>
      <c r="P51" s="85"/>
      <c r="Q51" s="37"/>
      <c r="R51" s="41"/>
      <c r="S51" s="138">
        <v>0.25674999999999998</v>
      </c>
      <c r="T51" s="136">
        <v>1.446</v>
      </c>
      <c r="U51" s="41"/>
      <c r="V51" s="143"/>
      <c r="W51" s="42"/>
      <c r="X51" s="48"/>
      <c r="Y51" s="38"/>
      <c r="Z51" s="37"/>
      <c r="AA51" s="37"/>
      <c r="AB51" s="29">
        <f t="shared" si="2"/>
        <v>0</v>
      </c>
      <c r="AC51" s="29">
        <f t="shared" si="1"/>
        <v>0</v>
      </c>
      <c r="AD51" s="120" t="s">
        <v>19</v>
      </c>
      <c r="AE51" s="124" t="s">
        <v>0</v>
      </c>
    </row>
    <row r="52" spans="1:69" ht="25.05" customHeight="1" x14ac:dyDescent="0.3">
      <c r="A52" s="171"/>
      <c r="B52" s="173"/>
      <c r="C52" s="163"/>
      <c r="D52" s="163"/>
      <c r="E52" s="163"/>
      <c r="F52" s="164"/>
      <c r="G52" s="62"/>
      <c r="H52" s="42"/>
      <c r="I52" s="56" t="s">
        <v>76</v>
      </c>
      <c r="J52" s="42"/>
      <c r="K52" s="42"/>
      <c r="L52" s="37"/>
      <c r="M52" s="37"/>
      <c r="N52" s="151"/>
      <c r="O52" s="151"/>
      <c r="P52" s="151"/>
      <c r="Q52" s="37"/>
      <c r="R52" s="41"/>
      <c r="S52" s="138">
        <v>0.25674999999999998</v>
      </c>
      <c r="T52" s="136">
        <v>1.8220000000000001</v>
      </c>
      <c r="U52" s="41"/>
      <c r="V52" s="143"/>
      <c r="W52" s="42"/>
      <c r="X52" s="48"/>
      <c r="Y52" s="38"/>
      <c r="Z52" s="37"/>
      <c r="AA52" s="37"/>
      <c r="AB52" s="29">
        <f t="shared" si="2"/>
        <v>0</v>
      </c>
      <c r="AC52" s="29">
        <f t="shared" si="1"/>
        <v>0</v>
      </c>
      <c r="AD52" s="120" t="s">
        <v>19</v>
      </c>
      <c r="AE52" s="124" t="s">
        <v>0</v>
      </c>
    </row>
    <row r="53" spans="1:69" ht="25.05" customHeight="1" x14ac:dyDescent="0.3">
      <c r="A53" s="158">
        <v>21</v>
      </c>
      <c r="B53" s="161" t="s">
        <v>75</v>
      </c>
      <c r="C53" s="167" t="s">
        <v>74</v>
      </c>
      <c r="D53" s="167" t="s">
        <v>37</v>
      </c>
      <c r="E53" s="167" t="s">
        <v>4</v>
      </c>
      <c r="F53" s="169">
        <v>1</v>
      </c>
      <c r="G53" s="158" t="s">
        <v>56</v>
      </c>
      <c r="H53" s="42"/>
      <c r="I53" s="190" t="s">
        <v>73</v>
      </c>
      <c r="J53" s="42"/>
      <c r="K53" s="42"/>
      <c r="L53" s="37"/>
      <c r="M53" s="37"/>
      <c r="N53" s="151"/>
      <c r="O53" s="152" t="s">
        <v>66</v>
      </c>
      <c r="P53" s="151"/>
      <c r="Q53" s="37"/>
      <c r="R53" s="41"/>
      <c r="S53" s="138">
        <v>0.25674999999999998</v>
      </c>
      <c r="T53" s="136">
        <f>232/1000</f>
        <v>0.23200000000000001</v>
      </c>
      <c r="U53" s="41"/>
      <c r="V53" s="143"/>
      <c r="W53" s="42"/>
      <c r="X53" s="73"/>
      <c r="Y53" s="83"/>
      <c r="Z53" s="30"/>
      <c r="AA53" s="37"/>
      <c r="AB53" s="84">
        <f>Y53*S53</f>
        <v>0</v>
      </c>
      <c r="AC53" s="29">
        <f>Z53*T53</f>
        <v>0</v>
      </c>
      <c r="AD53" s="120" t="s">
        <v>45</v>
      </c>
      <c r="AE53" s="124" t="s">
        <v>11</v>
      </c>
    </row>
    <row r="54" spans="1:69" ht="25.05" customHeight="1" x14ac:dyDescent="0.3">
      <c r="A54" s="177"/>
      <c r="B54" s="179"/>
      <c r="C54" s="181"/>
      <c r="D54" s="181"/>
      <c r="E54" s="181"/>
      <c r="F54" s="198"/>
      <c r="G54" s="160"/>
      <c r="H54" s="42"/>
      <c r="I54" s="191"/>
      <c r="J54" s="42"/>
      <c r="K54" s="42"/>
      <c r="L54" s="37"/>
      <c r="M54" s="37"/>
      <c r="N54" s="151"/>
      <c r="O54" s="153"/>
      <c r="P54" s="152" t="s">
        <v>66</v>
      </c>
      <c r="Q54" s="37"/>
      <c r="R54" s="41"/>
      <c r="S54" s="138">
        <v>0.25674999999999998</v>
      </c>
      <c r="T54" s="136">
        <f>1786/1000</f>
        <v>1.786</v>
      </c>
      <c r="U54" s="41"/>
      <c r="V54" s="143"/>
      <c r="W54" s="42"/>
      <c r="X54" s="73"/>
      <c r="Y54" s="83"/>
      <c r="Z54" s="30"/>
      <c r="AA54" s="37"/>
      <c r="AB54" s="82">
        <f>Y54*S54</f>
        <v>0</v>
      </c>
      <c r="AC54" s="19">
        <f>Z54*T54</f>
        <v>0</v>
      </c>
      <c r="AD54" s="120" t="s">
        <v>45</v>
      </c>
      <c r="AE54" s="124" t="s">
        <v>11</v>
      </c>
    </row>
    <row r="55" spans="1:69" ht="25.05" customHeight="1" x14ac:dyDescent="0.3">
      <c r="A55" s="177"/>
      <c r="B55" s="179"/>
      <c r="C55" s="181"/>
      <c r="D55" s="181"/>
      <c r="E55" s="181"/>
      <c r="F55" s="198"/>
      <c r="G55" s="62"/>
      <c r="H55" s="42"/>
      <c r="I55" s="192"/>
      <c r="J55" s="42"/>
      <c r="K55" s="42"/>
      <c r="L55" s="37"/>
      <c r="M55" s="37"/>
      <c r="N55" s="80"/>
      <c r="O55" s="152" t="s">
        <v>65</v>
      </c>
      <c r="P55" s="152" t="s">
        <v>65</v>
      </c>
      <c r="Q55" s="37"/>
      <c r="R55" s="41"/>
      <c r="S55" s="140"/>
      <c r="T55" s="136">
        <f>69/1000</f>
        <v>6.9000000000000006E-2</v>
      </c>
      <c r="U55" s="41"/>
      <c r="V55" s="143"/>
      <c r="W55" s="42"/>
      <c r="X55" s="73"/>
      <c r="Y55" s="38"/>
      <c r="Z55" s="37"/>
      <c r="AA55" s="37"/>
      <c r="AB55" s="36"/>
      <c r="AC55" s="29">
        <f>Y55*T55</f>
        <v>0</v>
      </c>
      <c r="AD55" s="35"/>
      <c r="AE55" s="124" t="s">
        <v>0</v>
      </c>
    </row>
    <row r="56" spans="1:69" s="81" customFormat="1" ht="40.200000000000003" thickBot="1" x14ac:dyDescent="0.35">
      <c r="A56" s="33">
        <v>22</v>
      </c>
      <c r="B56" s="46" t="s">
        <v>72</v>
      </c>
      <c r="C56" s="45" t="s">
        <v>71</v>
      </c>
      <c r="D56" s="45" t="s">
        <v>37</v>
      </c>
      <c r="E56" s="45" t="s">
        <v>12</v>
      </c>
      <c r="F56" s="58">
        <v>2</v>
      </c>
      <c r="G56" s="57"/>
      <c r="H56" s="42"/>
      <c r="I56" s="56" t="s">
        <v>70</v>
      </c>
      <c r="J56" s="42"/>
      <c r="K56" s="42"/>
      <c r="L56" s="37"/>
      <c r="M56" s="37"/>
      <c r="N56" s="151"/>
      <c r="O56" s="151"/>
      <c r="P56" s="151"/>
      <c r="Q56" s="37"/>
      <c r="R56" s="41"/>
      <c r="S56" s="138">
        <v>0.25674999999999998</v>
      </c>
      <c r="T56" s="137">
        <f>1786/1000</f>
        <v>1.786</v>
      </c>
      <c r="U56" s="41"/>
      <c r="V56" s="143"/>
      <c r="W56" s="42"/>
      <c r="X56" s="48"/>
      <c r="Y56" s="38"/>
      <c r="Z56" s="37"/>
      <c r="AA56" s="37"/>
      <c r="AB56" s="29">
        <f>X56*S56</f>
        <v>0</v>
      </c>
      <c r="AC56" s="29">
        <f>Y56*T56</f>
        <v>0</v>
      </c>
      <c r="AD56" s="120" t="s">
        <v>19</v>
      </c>
      <c r="AE56" s="124" t="s">
        <v>0</v>
      </c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</row>
    <row r="57" spans="1:69" ht="25.05" customHeight="1" thickTop="1" x14ac:dyDescent="0.3">
      <c r="A57" s="171">
        <v>23</v>
      </c>
      <c r="B57" s="173" t="s">
        <v>69</v>
      </c>
      <c r="C57" s="163" t="s">
        <v>68</v>
      </c>
      <c r="D57" s="163" t="s">
        <v>37</v>
      </c>
      <c r="E57" s="163" t="s">
        <v>12</v>
      </c>
      <c r="F57" s="164">
        <v>2</v>
      </c>
      <c r="G57" s="195"/>
      <c r="H57" s="193"/>
      <c r="I57" s="186" t="s">
        <v>67</v>
      </c>
      <c r="J57" s="42"/>
      <c r="K57" s="42"/>
      <c r="L57" s="42"/>
      <c r="M57" s="42"/>
      <c r="N57" s="152" t="s">
        <v>217</v>
      </c>
      <c r="O57" s="152" t="s">
        <v>66</v>
      </c>
      <c r="P57" s="151"/>
      <c r="Q57" s="37"/>
      <c r="R57" s="41"/>
      <c r="S57" s="138">
        <v>0.25674999999999998</v>
      </c>
      <c r="T57" s="136">
        <f>232/1000</f>
        <v>0.23200000000000001</v>
      </c>
      <c r="U57" s="41"/>
      <c r="V57" s="143"/>
      <c r="W57" s="42"/>
      <c r="X57" s="48"/>
      <c r="Y57" s="38"/>
      <c r="Z57" s="42"/>
      <c r="AA57" s="42"/>
      <c r="AB57" s="29">
        <f>X57*S57</f>
        <v>0</v>
      </c>
      <c r="AC57" s="29">
        <f>Y57*T57</f>
        <v>0</v>
      </c>
      <c r="AD57" s="120" t="s">
        <v>19</v>
      </c>
      <c r="AE57" s="124" t="s">
        <v>0</v>
      </c>
    </row>
    <row r="58" spans="1:69" ht="25.05" customHeight="1" x14ac:dyDescent="0.3">
      <c r="A58" s="171"/>
      <c r="B58" s="173"/>
      <c r="C58" s="163"/>
      <c r="D58" s="163"/>
      <c r="E58" s="163"/>
      <c r="F58" s="164"/>
      <c r="G58" s="196"/>
      <c r="H58" s="193"/>
      <c r="I58" s="187"/>
      <c r="J58" s="42"/>
      <c r="K58" s="42"/>
      <c r="L58" s="42"/>
      <c r="M58" s="42"/>
      <c r="N58" s="152" t="s">
        <v>217</v>
      </c>
      <c r="O58" s="80"/>
      <c r="P58" s="152" t="s">
        <v>66</v>
      </c>
      <c r="Q58" s="37"/>
      <c r="R58" s="41"/>
      <c r="S58" s="138">
        <v>0.25674999999999998</v>
      </c>
      <c r="T58" s="136">
        <f>1786/1000</f>
        <v>1.786</v>
      </c>
      <c r="U58" s="41"/>
      <c r="V58" s="143"/>
      <c r="W58" s="42"/>
      <c r="X58" s="48"/>
      <c r="Y58" s="38"/>
      <c r="Z58" s="42"/>
      <c r="AA58" s="42"/>
      <c r="AB58" s="19">
        <f>X58*S58</f>
        <v>0</v>
      </c>
      <c r="AC58" s="19">
        <f>Y58*T58</f>
        <v>0</v>
      </c>
      <c r="AD58" s="120" t="s">
        <v>19</v>
      </c>
      <c r="AE58" s="124" t="s">
        <v>0</v>
      </c>
    </row>
    <row r="59" spans="1:69" ht="24.75" customHeight="1" x14ac:dyDescent="0.3">
      <c r="A59" s="171"/>
      <c r="B59" s="173"/>
      <c r="C59" s="163"/>
      <c r="D59" s="163"/>
      <c r="E59" s="163"/>
      <c r="F59" s="164"/>
      <c r="G59" s="197"/>
      <c r="H59" s="193"/>
      <c r="I59" s="187"/>
      <c r="J59" s="42"/>
      <c r="K59" s="42"/>
      <c r="L59" s="42"/>
      <c r="M59" s="42"/>
      <c r="N59" s="154" t="s">
        <v>219</v>
      </c>
      <c r="O59" s="154" t="s">
        <v>65</v>
      </c>
      <c r="P59" s="154" t="s">
        <v>65</v>
      </c>
      <c r="Q59" s="37"/>
      <c r="R59" s="41"/>
      <c r="S59" s="138">
        <v>0.25674999999999998</v>
      </c>
      <c r="T59" s="138">
        <f>1786/1000</f>
        <v>1.786</v>
      </c>
      <c r="U59" s="41"/>
      <c r="V59" s="143"/>
      <c r="W59" s="42"/>
      <c r="X59" s="48"/>
      <c r="Y59" s="38"/>
      <c r="Z59" s="149"/>
      <c r="AA59" s="37"/>
      <c r="AB59" s="19">
        <f>X59*S59</f>
        <v>0</v>
      </c>
      <c r="AC59" s="19">
        <f>Y59*T59</f>
        <v>0</v>
      </c>
      <c r="AD59" s="274" t="s">
        <v>19</v>
      </c>
      <c r="AE59" s="275" t="s">
        <v>0</v>
      </c>
    </row>
    <row r="60" spans="1:69" ht="24.75" customHeight="1" x14ac:dyDescent="0.3">
      <c r="A60" s="171"/>
      <c r="B60" s="173"/>
      <c r="C60" s="163"/>
      <c r="D60" s="163"/>
      <c r="E60" s="163"/>
      <c r="F60" s="164"/>
      <c r="G60" s="148" t="s">
        <v>4</v>
      </c>
      <c r="H60" s="149"/>
      <c r="I60" s="194"/>
      <c r="J60" s="149"/>
      <c r="K60" s="149"/>
      <c r="L60" s="149"/>
      <c r="M60" s="149"/>
      <c r="N60" s="152" t="s">
        <v>218</v>
      </c>
      <c r="O60" s="152" t="s">
        <v>65</v>
      </c>
      <c r="P60" s="152" t="s">
        <v>65</v>
      </c>
      <c r="Q60" s="37"/>
      <c r="R60" s="150"/>
      <c r="S60" s="140"/>
      <c r="T60" s="136">
        <f>69/1000</f>
        <v>6.9000000000000006E-2</v>
      </c>
      <c r="U60" s="150"/>
      <c r="V60" s="143"/>
      <c r="W60" s="149"/>
      <c r="X60" s="73"/>
      <c r="Y60" s="31"/>
      <c r="Z60" s="30"/>
      <c r="AA60" s="37"/>
      <c r="AB60" s="59"/>
      <c r="AC60" s="29">
        <f>Z60*T60</f>
        <v>0</v>
      </c>
      <c r="AD60" s="35"/>
      <c r="AE60" s="155" t="s">
        <v>220</v>
      </c>
    </row>
    <row r="61" spans="1:69" ht="24.75" customHeight="1" x14ac:dyDescent="0.3">
      <c r="A61" s="171"/>
      <c r="B61" s="173"/>
      <c r="C61" s="163"/>
      <c r="D61" s="163"/>
      <c r="E61" s="163"/>
      <c r="F61" s="164"/>
      <c r="G61" s="62"/>
      <c r="H61" s="42"/>
      <c r="I61" s="56" t="s">
        <v>64</v>
      </c>
      <c r="J61" s="42"/>
      <c r="K61" s="42"/>
      <c r="L61" s="42"/>
      <c r="M61" s="42"/>
      <c r="N61" s="80"/>
      <c r="O61" s="37"/>
      <c r="P61" s="37"/>
      <c r="Q61" s="37"/>
      <c r="R61" s="41"/>
      <c r="S61" s="138">
        <v>0.25674999999999998</v>
      </c>
      <c r="T61" s="136">
        <f>1786/1000</f>
        <v>1.786</v>
      </c>
      <c r="U61" s="41"/>
      <c r="V61" s="143"/>
      <c r="W61" s="42"/>
      <c r="X61" s="48"/>
      <c r="Y61" s="38"/>
      <c r="Z61" s="37"/>
      <c r="AA61" s="37"/>
      <c r="AB61" s="29">
        <f>X61*S61</f>
        <v>0</v>
      </c>
      <c r="AC61" s="29">
        <f>Y61*T61</f>
        <v>0</v>
      </c>
      <c r="AD61" s="120" t="s">
        <v>19</v>
      </c>
      <c r="AE61" s="124" t="s">
        <v>0</v>
      </c>
      <c r="AF61" s="189"/>
      <c r="AG61" s="189"/>
    </row>
    <row r="62" spans="1:69" ht="52.8" x14ac:dyDescent="0.3">
      <c r="A62" s="33">
        <v>24</v>
      </c>
      <c r="B62" s="66" t="s">
        <v>63</v>
      </c>
      <c r="C62" s="45" t="s">
        <v>62</v>
      </c>
      <c r="D62" s="45" t="s">
        <v>37</v>
      </c>
      <c r="E62" s="45" t="s">
        <v>4</v>
      </c>
      <c r="F62" s="58">
        <v>1</v>
      </c>
      <c r="G62" s="57"/>
      <c r="H62" s="42"/>
      <c r="I62" s="56" t="s">
        <v>61</v>
      </c>
      <c r="J62" s="42"/>
      <c r="K62" s="42"/>
      <c r="L62" s="37"/>
      <c r="M62" s="37"/>
      <c r="N62" s="37"/>
      <c r="O62" s="37"/>
      <c r="P62" s="37"/>
      <c r="Q62" s="37"/>
      <c r="R62" s="41"/>
      <c r="S62" s="138">
        <v>0.25674999999999998</v>
      </c>
      <c r="T62" s="136">
        <f>659/1000</f>
        <v>0.65900000000000003</v>
      </c>
      <c r="U62" s="41"/>
      <c r="V62" s="143"/>
      <c r="W62" s="42"/>
      <c r="X62" s="73"/>
      <c r="Y62" s="38"/>
      <c r="Z62" s="37"/>
      <c r="AA62" s="37"/>
      <c r="AB62" s="29">
        <f>Y62*S62</f>
        <v>0</v>
      </c>
      <c r="AC62" s="29">
        <f>Y62*T62</f>
        <v>0</v>
      </c>
      <c r="AD62" s="120" t="s">
        <v>45</v>
      </c>
      <c r="AE62" s="124" t="s">
        <v>0</v>
      </c>
      <c r="AF62" s="157"/>
    </row>
    <row r="63" spans="1:69" ht="25.05" customHeight="1" x14ac:dyDescent="0.3">
      <c r="A63" s="171">
        <v>25</v>
      </c>
      <c r="B63" s="173" t="s">
        <v>60</v>
      </c>
      <c r="C63" s="163" t="s">
        <v>59</v>
      </c>
      <c r="D63" s="163" t="s">
        <v>37</v>
      </c>
      <c r="E63" s="163" t="s">
        <v>4</v>
      </c>
      <c r="F63" s="164">
        <v>1</v>
      </c>
      <c r="G63" s="62"/>
      <c r="H63" s="42"/>
      <c r="I63" s="176" t="s">
        <v>58</v>
      </c>
      <c r="J63" s="42"/>
      <c r="K63" s="56" t="s">
        <v>57</v>
      </c>
      <c r="L63" s="37"/>
      <c r="M63" s="37"/>
      <c r="N63" s="37"/>
      <c r="O63" s="37"/>
      <c r="P63" s="37"/>
      <c r="Q63" s="37"/>
      <c r="R63" s="41"/>
      <c r="S63" s="138">
        <v>0.25674999999999998</v>
      </c>
      <c r="T63" s="136">
        <f>659/1000</f>
        <v>0.65900000000000003</v>
      </c>
      <c r="U63" s="41"/>
      <c r="V63" s="143"/>
      <c r="W63" s="42"/>
      <c r="X63" s="73"/>
      <c r="Y63" s="38"/>
      <c r="Z63" s="37"/>
      <c r="AA63" s="37"/>
      <c r="AB63" s="29">
        <f>Y63*S63</f>
        <v>0</v>
      </c>
      <c r="AC63" s="29">
        <f>Y63*T63</f>
        <v>0</v>
      </c>
      <c r="AD63" s="120" t="s">
        <v>45</v>
      </c>
      <c r="AE63" s="124" t="s">
        <v>0</v>
      </c>
      <c r="AF63" s="157"/>
    </row>
    <row r="64" spans="1:69" ht="25.05" customHeight="1" x14ac:dyDescent="0.3">
      <c r="A64" s="171"/>
      <c r="B64" s="173"/>
      <c r="C64" s="163"/>
      <c r="D64" s="163"/>
      <c r="E64" s="163"/>
      <c r="F64" s="164"/>
      <c r="G64" s="33" t="s">
        <v>23</v>
      </c>
      <c r="H64" s="42"/>
      <c r="I64" s="176"/>
      <c r="J64" s="42"/>
      <c r="K64" s="56" t="s">
        <v>22</v>
      </c>
      <c r="L64" s="37"/>
      <c r="M64" s="37"/>
      <c r="N64" s="37"/>
      <c r="O64" s="37"/>
      <c r="P64" s="37"/>
      <c r="Q64" s="37"/>
      <c r="R64" s="41"/>
      <c r="S64" s="138">
        <v>0.25674999999999998</v>
      </c>
      <c r="T64" s="136">
        <v>10.32</v>
      </c>
      <c r="U64" s="41"/>
      <c r="V64" s="143"/>
      <c r="W64" s="42"/>
      <c r="X64" s="73"/>
      <c r="Y64" s="68"/>
      <c r="Z64" s="72"/>
      <c r="AA64" s="37"/>
      <c r="AB64" s="29">
        <f>Y64*S64</f>
        <v>0</v>
      </c>
      <c r="AC64" s="29">
        <f>Z64*T64</f>
        <v>0</v>
      </c>
      <c r="AD64" s="120" t="s">
        <v>45</v>
      </c>
      <c r="AE64" s="124" t="s">
        <v>11</v>
      </c>
      <c r="AF64" s="157"/>
    </row>
    <row r="65" spans="1:32" ht="25.05" customHeight="1" x14ac:dyDescent="0.3">
      <c r="A65" s="171"/>
      <c r="B65" s="173"/>
      <c r="C65" s="163"/>
      <c r="D65" s="163"/>
      <c r="E65" s="163"/>
      <c r="F65" s="164"/>
      <c r="G65" s="33" t="s">
        <v>56</v>
      </c>
      <c r="H65" s="42"/>
      <c r="I65" s="176"/>
      <c r="J65" s="42"/>
      <c r="K65" s="56" t="s">
        <v>55</v>
      </c>
      <c r="L65" s="37"/>
      <c r="M65" s="37"/>
      <c r="N65" s="37"/>
      <c r="O65" s="37"/>
      <c r="P65" s="37"/>
      <c r="Q65" s="37"/>
      <c r="R65" s="41"/>
      <c r="S65" s="138">
        <v>0.25674999999999998</v>
      </c>
      <c r="T65" s="137">
        <f>1786/1000</f>
        <v>1.786</v>
      </c>
      <c r="U65" s="41"/>
      <c r="V65" s="143"/>
      <c r="W65" s="42"/>
      <c r="X65" s="73"/>
      <c r="Y65" s="68"/>
      <c r="Z65" s="30"/>
      <c r="AA65" s="37"/>
      <c r="AB65" s="29">
        <f>Y65*S65</f>
        <v>0</v>
      </c>
      <c r="AC65" s="29">
        <f>Z65*T65</f>
        <v>0</v>
      </c>
      <c r="AD65" s="120" t="s">
        <v>45</v>
      </c>
      <c r="AE65" s="124" t="s">
        <v>11</v>
      </c>
      <c r="AF65" s="157"/>
    </row>
    <row r="66" spans="1:32" ht="29.25" customHeight="1" x14ac:dyDescent="0.3">
      <c r="A66" s="171">
        <v>26</v>
      </c>
      <c r="B66" s="173" t="s">
        <v>54</v>
      </c>
      <c r="C66" s="163" t="s">
        <v>53</v>
      </c>
      <c r="D66" s="163" t="s">
        <v>37</v>
      </c>
      <c r="E66" s="163" t="s">
        <v>12</v>
      </c>
      <c r="F66" s="164">
        <v>2</v>
      </c>
      <c r="G66" s="62"/>
      <c r="H66" s="42"/>
      <c r="I66" s="175" t="s">
        <v>52</v>
      </c>
      <c r="J66" s="42"/>
      <c r="K66" s="56" t="s">
        <v>41</v>
      </c>
      <c r="L66" s="42"/>
      <c r="M66" s="42"/>
      <c r="N66" s="42"/>
      <c r="O66" s="42"/>
      <c r="P66" s="42"/>
      <c r="Q66" s="42"/>
      <c r="R66" s="41"/>
      <c r="S66" s="138">
        <v>0.25674999999999998</v>
      </c>
      <c r="T66" s="137">
        <f>1786/1000</f>
        <v>1.786</v>
      </c>
      <c r="U66" s="41"/>
      <c r="V66" s="143"/>
      <c r="W66" s="42"/>
      <c r="X66" s="48"/>
      <c r="Y66" s="38"/>
      <c r="Z66" s="37"/>
      <c r="AA66" s="37"/>
      <c r="AB66" s="29">
        <f>X66*S66</f>
        <v>0</v>
      </c>
      <c r="AC66" s="29">
        <f>Y66*T66</f>
        <v>0</v>
      </c>
      <c r="AD66" s="120" t="s">
        <v>19</v>
      </c>
      <c r="AE66" s="124" t="s">
        <v>0</v>
      </c>
      <c r="AF66" s="47"/>
    </row>
    <row r="67" spans="1:32" ht="32.25" customHeight="1" x14ac:dyDescent="0.3">
      <c r="A67" s="171"/>
      <c r="B67" s="173"/>
      <c r="C67" s="163"/>
      <c r="D67" s="163"/>
      <c r="E67" s="163"/>
      <c r="F67" s="164"/>
      <c r="G67" s="62"/>
      <c r="H67" s="42"/>
      <c r="I67" s="175"/>
      <c r="J67" s="42"/>
      <c r="K67" s="42"/>
      <c r="L67" s="42"/>
      <c r="M67" s="42"/>
      <c r="N67" s="56" t="s">
        <v>27</v>
      </c>
      <c r="O67" s="42"/>
      <c r="P67" s="42"/>
      <c r="Q67" s="42"/>
      <c r="R67" s="41"/>
      <c r="S67" s="138">
        <v>0.25674999999999998</v>
      </c>
      <c r="T67" s="137">
        <f>232/1000</f>
        <v>0.23200000000000001</v>
      </c>
      <c r="U67" s="41"/>
      <c r="V67" s="143"/>
      <c r="W67" s="42"/>
      <c r="X67" s="48"/>
      <c r="Y67" s="38"/>
      <c r="Z67" s="37"/>
      <c r="AA67" s="37"/>
      <c r="AB67" s="29">
        <f>X67*S67</f>
        <v>0</v>
      </c>
      <c r="AC67" s="29">
        <f>Y67*T67</f>
        <v>0</v>
      </c>
      <c r="AD67" s="120" t="s">
        <v>19</v>
      </c>
      <c r="AE67" s="124" t="s">
        <v>0</v>
      </c>
      <c r="AF67" s="47"/>
    </row>
    <row r="68" spans="1:32" ht="26.25" customHeight="1" x14ac:dyDescent="0.3">
      <c r="A68" s="171"/>
      <c r="B68" s="173"/>
      <c r="C68" s="163"/>
      <c r="D68" s="163"/>
      <c r="E68" s="163"/>
      <c r="F68" s="164"/>
      <c r="G68" s="33" t="s">
        <v>4</v>
      </c>
      <c r="H68" s="42"/>
      <c r="I68" s="175"/>
      <c r="J68" s="42"/>
      <c r="K68" s="42"/>
      <c r="L68" s="37"/>
      <c r="M68" s="37"/>
      <c r="N68" s="60" t="s">
        <v>26</v>
      </c>
      <c r="O68" s="37"/>
      <c r="P68" s="37"/>
      <c r="Q68" s="37"/>
      <c r="R68" s="41"/>
      <c r="S68" s="140"/>
      <c r="T68" s="136">
        <f>69/1000</f>
        <v>6.9000000000000006E-2</v>
      </c>
      <c r="U68" s="41"/>
      <c r="V68" s="143"/>
      <c r="W68" s="42"/>
      <c r="X68" s="73"/>
      <c r="Y68" s="31"/>
      <c r="Z68" s="30"/>
      <c r="AA68" s="37"/>
      <c r="AB68" s="59"/>
      <c r="AC68" s="29">
        <f>Z68*T68</f>
        <v>0</v>
      </c>
      <c r="AD68" s="35"/>
      <c r="AE68" s="124" t="s">
        <v>11</v>
      </c>
    </row>
    <row r="69" spans="1:32" ht="25.05" customHeight="1" x14ac:dyDescent="0.3">
      <c r="A69" s="171">
        <v>27</v>
      </c>
      <c r="B69" s="173" t="s">
        <v>51</v>
      </c>
      <c r="C69" s="163" t="s">
        <v>50</v>
      </c>
      <c r="D69" s="163" t="s">
        <v>37</v>
      </c>
      <c r="E69" s="163" t="s">
        <v>12</v>
      </c>
      <c r="F69" s="164">
        <v>2</v>
      </c>
      <c r="G69" s="62"/>
      <c r="H69" s="42"/>
      <c r="I69" s="176" t="s">
        <v>49</v>
      </c>
      <c r="J69" s="69"/>
      <c r="K69" s="56" t="s">
        <v>41</v>
      </c>
      <c r="L69" s="37"/>
      <c r="M69" s="37"/>
      <c r="N69" s="37"/>
      <c r="O69" s="37"/>
      <c r="P69" s="37"/>
      <c r="Q69" s="37"/>
      <c r="R69" s="41"/>
      <c r="S69" s="138">
        <v>0.25674999999999998</v>
      </c>
      <c r="T69" s="137">
        <f>1786/1000</f>
        <v>1.786</v>
      </c>
      <c r="U69" s="41"/>
      <c r="V69" s="143"/>
      <c r="W69" s="42"/>
      <c r="X69" s="48"/>
      <c r="Y69" s="38"/>
      <c r="Z69" s="37"/>
      <c r="AA69" s="37"/>
      <c r="AB69" s="29">
        <f>X69*S69</f>
        <v>0</v>
      </c>
      <c r="AC69" s="29">
        <f>Y69*T69</f>
        <v>0</v>
      </c>
      <c r="AD69" s="120" t="s">
        <v>19</v>
      </c>
      <c r="AE69" s="126" t="s">
        <v>0</v>
      </c>
    </row>
    <row r="70" spans="1:32" ht="25.05" customHeight="1" x14ac:dyDescent="0.3">
      <c r="A70" s="171"/>
      <c r="B70" s="173"/>
      <c r="C70" s="163"/>
      <c r="D70" s="163"/>
      <c r="E70" s="163"/>
      <c r="F70" s="164"/>
      <c r="G70" s="62"/>
      <c r="H70" s="42"/>
      <c r="I70" s="176"/>
      <c r="J70" s="69"/>
      <c r="K70" s="69"/>
      <c r="L70" s="69"/>
      <c r="M70" s="69"/>
      <c r="N70" s="56" t="s">
        <v>27</v>
      </c>
      <c r="O70" s="37"/>
      <c r="P70" s="37"/>
      <c r="Q70" s="37"/>
      <c r="R70" s="41"/>
      <c r="S70" s="138">
        <v>0.25674999999999998</v>
      </c>
      <c r="T70" s="137">
        <f>232/1000</f>
        <v>0.23200000000000001</v>
      </c>
      <c r="U70" s="41"/>
      <c r="V70" s="143"/>
      <c r="W70" s="42"/>
      <c r="X70" s="48"/>
      <c r="Y70" s="38"/>
      <c r="Z70" s="37"/>
      <c r="AA70" s="37"/>
      <c r="AB70" s="29">
        <f>X70*S70</f>
        <v>0</v>
      </c>
      <c r="AC70" s="29">
        <f>Y70*T70</f>
        <v>0</v>
      </c>
      <c r="AD70" s="120" t="s">
        <v>19</v>
      </c>
      <c r="AE70" s="124" t="s">
        <v>0</v>
      </c>
    </row>
    <row r="71" spans="1:32" ht="25.05" customHeight="1" x14ac:dyDescent="0.3">
      <c r="A71" s="171"/>
      <c r="B71" s="173"/>
      <c r="C71" s="163"/>
      <c r="D71" s="163"/>
      <c r="E71" s="163"/>
      <c r="F71" s="164"/>
      <c r="G71" s="33" t="s">
        <v>4</v>
      </c>
      <c r="H71" s="42"/>
      <c r="I71" s="176"/>
      <c r="J71" s="69"/>
      <c r="K71" s="69"/>
      <c r="L71" s="69"/>
      <c r="M71" s="69"/>
      <c r="N71" s="60" t="s">
        <v>26</v>
      </c>
      <c r="O71" s="37"/>
      <c r="P71" s="37"/>
      <c r="Q71" s="37"/>
      <c r="R71" s="41"/>
      <c r="S71" s="140"/>
      <c r="T71" s="136">
        <f>69/1000</f>
        <v>6.9000000000000006E-2</v>
      </c>
      <c r="U71" s="41"/>
      <c r="V71" s="143"/>
      <c r="W71" s="42"/>
      <c r="X71" s="73"/>
      <c r="Y71" s="31"/>
      <c r="Z71" s="30"/>
      <c r="AA71" s="37"/>
      <c r="AB71" s="59"/>
      <c r="AC71" s="29">
        <f>Z71*T71</f>
        <v>0</v>
      </c>
      <c r="AD71" s="35"/>
      <c r="AE71" s="124" t="s">
        <v>11</v>
      </c>
    </row>
    <row r="72" spans="1:32" ht="25.05" customHeight="1" x14ac:dyDescent="0.3">
      <c r="A72" s="158">
        <v>28</v>
      </c>
      <c r="B72" s="161" t="s">
        <v>48</v>
      </c>
      <c r="C72" s="167" t="s">
        <v>47</v>
      </c>
      <c r="D72" s="167" t="s">
        <v>37</v>
      </c>
      <c r="E72" s="167" t="s">
        <v>12</v>
      </c>
      <c r="F72" s="183">
        <v>2</v>
      </c>
      <c r="G72" s="62"/>
      <c r="H72" s="42"/>
      <c r="I72" s="186" t="s">
        <v>46</v>
      </c>
      <c r="J72" s="69"/>
      <c r="K72" s="78" t="s">
        <v>41</v>
      </c>
      <c r="L72" s="37"/>
      <c r="M72" s="37"/>
      <c r="N72" s="37"/>
      <c r="O72" s="42"/>
      <c r="P72" s="42"/>
      <c r="Q72" s="42"/>
      <c r="R72" s="41"/>
      <c r="S72" s="138">
        <v>0.45351999999999998</v>
      </c>
      <c r="T72" s="137">
        <f>1160/1000</f>
        <v>1.1599999999999999</v>
      </c>
      <c r="U72" s="41"/>
      <c r="V72" s="143"/>
      <c r="W72" s="42"/>
      <c r="X72" s="73"/>
      <c r="Y72" s="77"/>
      <c r="Z72" s="42"/>
      <c r="AA72" s="42"/>
      <c r="AB72" s="76">
        <f>Y72*S72</f>
        <v>0</v>
      </c>
      <c r="AC72" s="76">
        <f>Y72*T72</f>
        <v>0</v>
      </c>
      <c r="AD72" s="121" t="s">
        <v>45</v>
      </c>
      <c r="AE72" s="126" t="s">
        <v>0</v>
      </c>
    </row>
    <row r="73" spans="1:32" ht="25.05" customHeight="1" x14ac:dyDescent="0.3">
      <c r="A73" s="177"/>
      <c r="B73" s="179"/>
      <c r="C73" s="181"/>
      <c r="D73" s="181"/>
      <c r="E73" s="181"/>
      <c r="F73" s="184"/>
      <c r="G73" s="62"/>
      <c r="H73" s="42"/>
      <c r="I73" s="187"/>
      <c r="J73" s="69"/>
      <c r="K73" s="37"/>
      <c r="L73" s="37"/>
      <c r="M73" s="37"/>
      <c r="N73" s="56" t="s">
        <v>27</v>
      </c>
      <c r="O73" s="37"/>
      <c r="P73" s="37"/>
      <c r="Q73" s="37"/>
      <c r="R73" s="41"/>
      <c r="S73" s="138">
        <v>0.45351999999999998</v>
      </c>
      <c r="T73" s="137">
        <f>232/1000</f>
        <v>0.23200000000000001</v>
      </c>
      <c r="U73" s="41"/>
      <c r="V73" s="143"/>
      <c r="W73" s="42"/>
      <c r="X73" s="73"/>
      <c r="Y73" s="38"/>
      <c r="Z73" s="37"/>
      <c r="AA73" s="37"/>
      <c r="AB73" s="29">
        <f>Y73*S73</f>
        <v>0</v>
      </c>
      <c r="AC73" s="29">
        <f>Y73*T73</f>
        <v>0</v>
      </c>
      <c r="AD73" s="121" t="s">
        <v>45</v>
      </c>
      <c r="AE73" s="124" t="s">
        <v>0</v>
      </c>
    </row>
    <row r="74" spans="1:32" ht="25.05" customHeight="1" x14ac:dyDescent="0.3">
      <c r="A74" s="178"/>
      <c r="B74" s="180"/>
      <c r="C74" s="182"/>
      <c r="D74" s="182"/>
      <c r="E74" s="182"/>
      <c r="F74" s="185"/>
      <c r="G74" s="75" t="s">
        <v>4</v>
      </c>
      <c r="H74" s="42"/>
      <c r="I74" s="188"/>
      <c r="J74" s="69"/>
      <c r="K74" s="37"/>
      <c r="L74" s="37"/>
      <c r="M74" s="42"/>
      <c r="N74" s="60" t="s">
        <v>26</v>
      </c>
      <c r="O74" s="42"/>
      <c r="P74" s="42"/>
      <c r="Q74" s="42"/>
      <c r="R74" s="41"/>
      <c r="S74" s="74"/>
      <c r="T74" s="136">
        <f>69/1000</f>
        <v>6.9000000000000006E-2</v>
      </c>
      <c r="U74" s="41"/>
      <c r="V74" s="143"/>
      <c r="W74" s="42"/>
      <c r="X74" s="73"/>
      <c r="Y74" s="31"/>
      <c r="Z74" s="72"/>
      <c r="AA74" s="37"/>
      <c r="AB74" s="36"/>
      <c r="AC74" s="29">
        <f>Z74*T74</f>
        <v>0</v>
      </c>
      <c r="AD74" s="35"/>
      <c r="AE74" s="124" t="s">
        <v>11</v>
      </c>
    </row>
    <row r="75" spans="1:32" ht="25.05" customHeight="1" x14ac:dyDescent="0.3">
      <c r="A75" s="171">
        <v>29</v>
      </c>
      <c r="B75" s="173" t="s">
        <v>44</v>
      </c>
      <c r="C75" s="163" t="s">
        <v>43</v>
      </c>
      <c r="D75" s="163" t="s">
        <v>37</v>
      </c>
      <c r="E75" s="163" t="s">
        <v>12</v>
      </c>
      <c r="F75" s="164">
        <v>2</v>
      </c>
      <c r="G75" s="62"/>
      <c r="H75" s="42"/>
      <c r="I75" s="175" t="s">
        <v>42</v>
      </c>
      <c r="J75" s="69"/>
      <c r="K75" s="56" t="s">
        <v>41</v>
      </c>
      <c r="L75" s="37"/>
      <c r="M75" s="37"/>
      <c r="N75" s="37"/>
      <c r="O75" s="37"/>
      <c r="P75" s="37"/>
      <c r="Q75" s="37"/>
      <c r="R75" s="41"/>
      <c r="S75" s="138">
        <v>0.25674999999999998</v>
      </c>
      <c r="T75" s="137">
        <f>1786/1000</f>
        <v>1.786</v>
      </c>
      <c r="U75" s="41"/>
      <c r="V75" s="143"/>
      <c r="W75" s="42"/>
      <c r="X75" s="48"/>
      <c r="Y75" s="38"/>
      <c r="Z75" s="37"/>
      <c r="AA75" s="37"/>
      <c r="AB75" s="29">
        <f>X75*S75</f>
        <v>0</v>
      </c>
      <c r="AC75" s="29">
        <f>Y75*T75</f>
        <v>0</v>
      </c>
      <c r="AD75" s="121" t="s">
        <v>19</v>
      </c>
      <c r="AE75" s="126" t="s">
        <v>40</v>
      </c>
    </row>
    <row r="76" spans="1:32" ht="37.5" customHeight="1" x14ac:dyDescent="0.3">
      <c r="A76" s="172"/>
      <c r="B76" s="173"/>
      <c r="C76" s="163"/>
      <c r="D76" s="163"/>
      <c r="E76" s="163"/>
      <c r="F76" s="164"/>
      <c r="G76" s="62"/>
      <c r="H76" s="42"/>
      <c r="I76" s="176"/>
      <c r="J76" s="69"/>
      <c r="K76" s="37"/>
      <c r="L76" s="37"/>
      <c r="M76" s="37"/>
      <c r="N76" s="56" t="s">
        <v>27</v>
      </c>
      <c r="O76" s="37"/>
      <c r="P76" s="37"/>
      <c r="Q76" s="37"/>
      <c r="R76" s="41"/>
      <c r="S76" s="138">
        <v>0.25674999999999998</v>
      </c>
      <c r="T76" s="137">
        <f>232/1000</f>
        <v>0.23200000000000001</v>
      </c>
      <c r="U76" s="41"/>
      <c r="V76" s="143"/>
      <c r="W76" s="42"/>
      <c r="X76" s="48"/>
      <c r="Y76" s="38"/>
      <c r="Z76" s="37"/>
      <c r="AA76" s="37"/>
      <c r="AB76" s="29">
        <f>X76*S76</f>
        <v>0</v>
      </c>
      <c r="AC76" s="29">
        <f>Y76*T76</f>
        <v>0</v>
      </c>
      <c r="AD76" s="121" t="s">
        <v>19</v>
      </c>
      <c r="AE76" s="124" t="s">
        <v>0</v>
      </c>
    </row>
    <row r="77" spans="1:32" ht="32.25" customHeight="1" x14ac:dyDescent="0.3">
      <c r="A77" s="172"/>
      <c r="B77" s="173"/>
      <c r="C77" s="163"/>
      <c r="D77" s="163"/>
      <c r="E77" s="163"/>
      <c r="F77" s="174"/>
      <c r="G77" s="75" t="s">
        <v>4</v>
      </c>
      <c r="H77" s="42"/>
      <c r="I77" s="176"/>
      <c r="J77" s="69"/>
      <c r="K77" s="37"/>
      <c r="L77" s="37"/>
      <c r="M77" s="42"/>
      <c r="N77" s="60" t="s">
        <v>26</v>
      </c>
      <c r="O77" s="42"/>
      <c r="P77" s="42"/>
      <c r="Q77" s="42"/>
      <c r="R77" s="41"/>
      <c r="S77" s="74"/>
      <c r="T77" s="136">
        <f>69/1000</f>
        <v>6.9000000000000006E-2</v>
      </c>
      <c r="U77" s="41"/>
      <c r="V77" s="143"/>
      <c r="W77" s="42"/>
      <c r="X77" s="73"/>
      <c r="Y77" s="31"/>
      <c r="Z77" s="72"/>
      <c r="AA77" s="37"/>
      <c r="AB77" s="36"/>
      <c r="AC77" s="29">
        <f>Z77*T77</f>
        <v>0</v>
      </c>
      <c r="AD77" s="35"/>
      <c r="AE77" s="124" t="s">
        <v>11</v>
      </c>
    </row>
    <row r="78" spans="1:32" ht="52.8" x14ac:dyDescent="0.3">
      <c r="A78" s="71">
        <v>30</v>
      </c>
      <c r="B78" s="46" t="s">
        <v>39</v>
      </c>
      <c r="C78" s="45" t="s">
        <v>38</v>
      </c>
      <c r="D78" s="45" t="s">
        <v>37</v>
      </c>
      <c r="E78" s="45" t="s">
        <v>12</v>
      </c>
      <c r="F78" s="44">
        <v>2</v>
      </c>
      <c r="G78" s="70"/>
      <c r="H78" s="42"/>
      <c r="I78" s="56" t="s">
        <v>36</v>
      </c>
      <c r="J78" s="69"/>
      <c r="K78" s="37"/>
      <c r="L78" s="37"/>
      <c r="M78" s="42"/>
      <c r="N78" s="55"/>
      <c r="O78" s="42"/>
      <c r="P78" s="42"/>
      <c r="Q78" s="42"/>
      <c r="R78" s="41"/>
      <c r="S78" s="138">
        <v>0.25674999999999998</v>
      </c>
      <c r="T78" s="137">
        <f>1786/1000</f>
        <v>1.786</v>
      </c>
      <c r="U78" s="41"/>
      <c r="V78" s="143"/>
      <c r="W78" s="42"/>
      <c r="X78" s="48"/>
      <c r="Y78" s="68"/>
      <c r="Z78" s="37"/>
      <c r="AA78" s="37"/>
      <c r="AB78" s="29">
        <f>X78*S78</f>
        <v>0</v>
      </c>
      <c r="AC78" s="29">
        <f>Y78*T78</f>
        <v>0</v>
      </c>
      <c r="AD78" s="121" t="s">
        <v>19</v>
      </c>
      <c r="AE78" s="124" t="s">
        <v>0</v>
      </c>
    </row>
    <row r="79" spans="1:32" ht="92.4" x14ac:dyDescent="0.3">
      <c r="A79" s="33">
        <v>31</v>
      </c>
      <c r="B79" s="118" t="s">
        <v>35</v>
      </c>
      <c r="C79" s="131" t="s">
        <v>34</v>
      </c>
      <c r="D79" s="156" t="s">
        <v>33</v>
      </c>
      <c r="E79" s="115" t="s">
        <v>12</v>
      </c>
      <c r="F79" s="119">
        <v>2</v>
      </c>
      <c r="G79" s="67"/>
      <c r="H79" s="37"/>
      <c r="I79" s="56" t="s">
        <v>32</v>
      </c>
      <c r="J79" s="63"/>
      <c r="K79" s="63"/>
      <c r="L79" s="37"/>
      <c r="M79" s="37"/>
      <c r="N79" s="37"/>
      <c r="O79" s="37"/>
      <c r="P79" s="37"/>
      <c r="Q79" s="37"/>
      <c r="R79" s="41"/>
      <c r="S79" s="138">
        <v>0.25674999999999998</v>
      </c>
      <c r="T79" s="137">
        <v>1.18</v>
      </c>
      <c r="U79" s="41"/>
      <c r="V79" s="143"/>
      <c r="W79" s="42"/>
      <c r="X79" s="48"/>
      <c r="Y79" s="38"/>
      <c r="Z79" s="37"/>
      <c r="AA79" s="37"/>
      <c r="AB79" s="53">
        <f>S79*X79</f>
        <v>0</v>
      </c>
      <c r="AC79" s="29">
        <f>Y79*T79</f>
        <v>0</v>
      </c>
      <c r="AD79" s="121" t="s">
        <v>19</v>
      </c>
      <c r="AE79" s="124" t="s">
        <v>0</v>
      </c>
      <c r="AF79" s="157"/>
    </row>
    <row r="80" spans="1:32" ht="25.05" customHeight="1" x14ac:dyDescent="0.3">
      <c r="A80" s="33">
        <v>32</v>
      </c>
      <c r="B80" s="125" t="s">
        <v>31</v>
      </c>
      <c r="C80" s="131" t="s">
        <v>30</v>
      </c>
      <c r="D80" s="156"/>
      <c r="E80" s="115" t="s">
        <v>12</v>
      </c>
      <c r="F80" s="119">
        <v>2</v>
      </c>
      <c r="G80" s="65"/>
      <c r="H80" s="37"/>
      <c r="I80" s="64"/>
      <c r="J80" s="63"/>
      <c r="K80" s="63"/>
      <c r="L80" s="37"/>
      <c r="M80" s="37"/>
      <c r="N80" s="37"/>
      <c r="O80" s="37"/>
      <c r="P80" s="37"/>
      <c r="Q80" s="37"/>
      <c r="R80" s="41"/>
      <c r="S80" s="138">
        <v>0.25674999999999998</v>
      </c>
      <c r="T80" s="137">
        <f>1786/1000</f>
        <v>1.786</v>
      </c>
      <c r="U80" s="41"/>
      <c r="V80" s="143"/>
      <c r="W80" s="42"/>
      <c r="X80" s="48"/>
      <c r="Y80" s="38"/>
      <c r="Z80" s="37"/>
      <c r="AA80" s="37"/>
      <c r="AB80" s="29">
        <f>X80*S80</f>
        <v>0</v>
      </c>
      <c r="AC80" s="29">
        <f>Y80*T80</f>
        <v>0</v>
      </c>
      <c r="AD80" s="121" t="s">
        <v>19</v>
      </c>
      <c r="AE80" s="124" t="s">
        <v>0</v>
      </c>
      <c r="AF80" s="157"/>
    </row>
    <row r="81" spans="1:32" ht="25.05" customHeight="1" x14ac:dyDescent="0.3">
      <c r="A81" s="158">
        <v>33</v>
      </c>
      <c r="B81" s="161" t="s">
        <v>29</v>
      </c>
      <c r="C81" s="163" t="s">
        <v>28</v>
      </c>
      <c r="D81" s="156"/>
      <c r="E81" s="163" t="s">
        <v>12</v>
      </c>
      <c r="F81" s="164">
        <v>2</v>
      </c>
      <c r="G81" s="62"/>
      <c r="H81" s="122"/>
      <c r="I81" s="122"/>
      <c r="J81" s="42"/>
      <c r="K81" s="42"/>
      <c r="L81" s="42"/>
      <c r="M81" s="42"/>
      <c r="N81" s="56" t="s">
        <v>27</v>
      </c>
      <c r="O81" s="54"/>
      <c r="P81" s="54"/>
      <c r="Q81" s="42"/>
      <c r="R81" s="41"/>
      <c r="S81" s="138">
        <v>0.25674999999999998</v>
      </c>
      <c r="T81" s="136">
        <f>232/1000</f>
        <v>0.23200000000000001</v>
      </c>
      <c r="U81" s="41"/>
      <c r="V81" s="143"/>
      <c r="W81" s="37"/>
      <c r="X81" s="61"/>
      <c r="Y81" s="38"/>
      <c r="Z81" s="42"/>
      <c r="AA81" s="42"/>
      <c r="AB81" s="29">
        <f>X81*S81</f>
        <v>0</v>
      </c>
      <c r="AC81" s="29">
        <f>Y81*T81</f>
        <v>0</v>
      </c>
      <c r="AD81" s="121" t="s">
        <v>19</v>
      </c>
      <c r="AE81" s="124" t="s">
        <v>0</v>
      </c>
      <c r="AF81" s="157"/>
    </row>
    <row r="82" spans="1:32" ht="25.05" customHeight="1" x14ac:dyDescent="0.3">
      <c r="A82" s="159"/>
      <c r="B82" s="162"/>
      <c r="C82" s="163"/>
      <c r="D82" s="156"/>
      <c r="E82" s="163"/>
      <c r="F82" s="164"/>
      <c r="G82" s="117" t="s">
        <v>4</v>
      </c>
      <c r="H82" s="122"/>
      <c r="I82" s="122"/>
      <c r="J82" s="42"/>
      <c r="K82" s="42"/>
      <c r="L82" s="42"/>
      <c r="M82" s="42"/>
      <c r="N82" s="60" t="s">
        <v>26</v>
      </c>
      <c r="O82" s="54"/>
      <c r="P82" s="54"/>
      <c r="Q82" s="42"/>
      <c r="R82" s="41"/>
      <c r="S82" s="140"/>
      <c r="T82" s="136">
        <f>69/1000</f>
        <v>6.9000000000000006E-2</v>
      </c>
      <c r="U82" s="41"/>
      <c r="V82" s="143"/>
      <c r="W82" s="37"/>
      <c r="X82" s="36"/>
      <c r="Y82" s="31"/>
      <c r="Z82" s="30"/>
      <c r="AA82" s="37"/>
      <c r="AB82" s="59"/>
      <c r="AC82" s="29">
        <f>Z82*T82</f>
        <v>0</v>
      </c>
      <c r="AD82" s="35"/>
      <c r="AE82" s="124" t="s">
        <v>11</v>
      </c>
      <c r="AF82" s="47"/>
    </row>
    <row r="83" spans="1:32" ht="28.5" customHeight="1" x14ac:dyDescent="0.3">
      <c r="A83" s="160"/>
      <c r="B83" s="118" t="s">
        <v>25</v>
      </c>
      <c r="C83" s="115" t="s">
        <v>24</v>
      </c>
      <c r="D83" s="156"/>
      <c r="E83" s="115" t="s">
        <v>23</v>
      </c>
      <c r="F83" s="119">
        <v>9</v>
      </c>
      <c r="G83" s="57"/>
      <c r="H83" s="122"/>
      <c r="I83" s="122"/>
      <c r="J83" s="42"/>
      <c r="K83" s="56" t="s">
        <v>22</v>
      </c>
      <c r="L83" s="42"/>
      <c r="M83" s="42"/>
      <c r="N83" s="55"/>
      <c r="O83" s="54"/>
      <c r="P83" s="54"/>
      <c r="Q83" s="42"/>
      <c r="R83" s="41"/>
      <c r="S83" s="138">
        <v>0.25674999999999998</v>
      </c>
      <c r="T83" s="138">
        <v>1.38</v>
      </c>
      <c r="U83" s="128"/>
      <c r="V83" s="143"/>
      <c r="W83" s="37"/>
      <c r="X83" s="48"/>
      <c r="Y83" s="38"/>
      <c r="Z83" s="31"/>
      <c r="AA83" s="31"/>
      <c r="AB83" s="53">
        <f>X83*S83</f>
        <v>0</v>
      </c>
      <c r="AC83" s="29">
        <f>Y83*T83</f>
        <v>0</v>
      </c>
      <c r="AD83" s="121" t="s">
        <v>19</v>
      </c>
      <c r="AE83" s="124" t="s">
        <v>0</v>
      </c>
      <c r="AF83" s="47"/>
    </row>
    <row r="84" spans="1:32" ht="52.8" x14ac:dyDescent="0.3">
      <c r="A84" s="16">
        <v>34</v>
      </c>
      <c r="B84" s="118" t="s">
        <v>216</v>
      </c>
      <c r="C84" s="115" t="s">
        <v>21</v>
      </c>
      <c r="D84" s="156"/>
      <c r="E84" s="115" t="s">
        <v>12</v>
      </c>
      <c r="F84" s="119">
        <v>2</v>
      </c>
      <c r="G84" s="57"/>
      <c r="H84" s="122"/>
      <c r="I84" s="56" t="s">
        <v>20</v>
      </c>
      <c r="J84" s="52"/>
      <c r="K84" s="52"/>
      <c r="L84" s="52"/>
      <c r="M84" s="52"/>
      <c r="N84" s="51"/>
      <c r="O84" s="51"/>
      <c r="P84" s="51"/>
      <c r="Q84" s="50"/>
      <c r="R84" s="49"/>
      <c r="S84" s="138">
        <v>0.25674999999999998</v>
      </c>
      <c r="T84" s="137">
        <f>1786/1000</f>
        <v>1.786</v>
      </c>
      <c r="U84" s="128"/>
      <c r="V84" s="143"/>
      <c r="W84" s="42"/>
      <c r="X84" s="48"/>
      <c r="Y84" s="38"/>
      <c r="Z84" s="37"/>
      <c r="AA84" s="37"/>
      <c r="AB84" s="19">
        <f>X84*S84</f>
        <v>0</v>
      </c>
      <c r="AC84" s="19">
        <f>Y84*T84</f>
        <v>0</v>
      </c>
      <c r="AD84" s="120" t="s">
        <v>19</v>
      </c>
      <c r="AE84" s="124" t="s">
        <v>0</v>
      </c>
      <c r="AF84" s="47"/>
    </row>
    <row r="85" spans="1:32" ht="25.05" customHeight="1" x14ac:dyDescent="0.3">
      <c r="A85" s="117">
        <v>35</v>
      </c>
      <c r="B85" s="118" t="s">
        <v>18</v>
      </c>
      <c r="C85" s="115" t="s">
        <v>17</v>
      </c>
      <c r="D85" s="156" t="s">
        <v>16</v>
      </c>
      <c r="E85" s="115" t="s">
        <v>4</v>
      </c>
      <c r="F85" s="116">
        <v>1</v>
      </c>
      <c r="G85" s="43"/>
      <c r="H85" s="37"/>
      <c r="I85" s="37"/>
      <c r="J85" s="37"/>
      <c r="K85" s="42"/>
      <c r="L85" s="37"/>
      <c r="M85" s="37"/>
      <c r="N85" s="37"/>
      <c r="O85" s="42"/>
      <c r="P85" s="42"/>
      <c r="Q85" s="42"/>
      <c r="R85" s="41"/>
      <c r="S85" s="140"/>
      <c r="T85" s="134">
        <v>678.62</v>
      </c>
      <c r="U85" s="127">
        <v>32.049999999999997</v>
      </c>
      <c r="V85" s="138">
        <v>831.3</v>
      </c>
      <c r="W85" s="37"/>
      <c r="X85" s="39"/>
      <c r="Y85" s="38"/>
      <c r="Z85" s="37"/>
      <c r="AA85" s="37"/>
      <c r="AB85" s="36"/>
      <c r="AC85" s="29">
        <f>Y85*(T85+U85*0.01*V85)</f>
        <v>0</v>
      </c>
      <c r="AD85" s="35"/>
      <c r="AE85" s="34" t="s">
        <v>15</v>
      </c>
      <c r="AF85" s="17"/>
    </row>
    <row r="86" spans="1:32" ht="25.05" customHeight="1" x14ac:dyDescent="0.3">
      <c r="A86" s="158">
        <v>36</v>
      </c>
      <c r="B86" s="161" t="s">
        <v>14</v>
      </c>
      <c r="C86" s="167" t="s">
        <v>13</v>
      </c>
      <c r="D86" s="156"/>
      <c r="E86" s="167" t="s">
        <v>12</v>
      </c>
      <c r="F86" s="169">
        <v>2</v>
      </c>
      <c r="G86" s="117" t="s">
        <v>10</v>
      </c>
      <c r="H86" s="21"/>
      <c r="I86" s="21"/>
      <c r="J86" s="21"/>
      <c r="K86" s="25"/>
      <c r="L86" s="21"/>
      <c r="M86" s="21"/>
      <c r="N86" s="21"/>
      <c r="O86" s="25"/>
      <c r="P86" s="25"/>
      <c r="Q86" s="25"/>
      <c r="R86" s="24"/>
      <c r="S86" s="141"/>
      <c r="T86" s="138">
        <v>1.44</v>
      </c>
      <c r="U86" s="21"/>
      <c r="V86" s="146"/>
      <c r="W86" s="21"/>
      <c r="X86" s="23"/>
      <c r="Y86" s="31"/>
      <c r="Z86" s="30"/>
      <c r="AA86" s="21"/>
      <c r="AB86" s="20"/>
      <c r="AC86" s="29">
        <f>Z86*T86</f>
        <v>0</v>
      </c>
      <c r="AD86" s="18"/>
      <c r="AE86" s="28" t="s">
        <v>11</v>
      </c>
      <c r="AF86" s="17"/>
    </row>
    <row r="87" spans="1:32" ht="25.05" customHeight="1" x14ac:dyDescent="0.3">
      <c r="A87" s="165"/>
      <c r="B87" s="166"/>
      <c r="C87" s="168"/>
      <c r="D87" s="156"/>
      <c r="E87" s="168"/>
      <c r="F87" s="170"/>
      <c r="G87" s="117" t="s">
        <v>10</v>
      </c>
      <c r="H87" s="21"/>
      <c r="I87" s="21"/>
      <c r="J87" s="21"/>
      <c r="K87" s="25"/>
      <c r="L87" s="21"/>
      <c r="M87" s="21"/>
      <c r="N87" s="21"/>
      <c r="O87" s="25"/>
      <c r="P87" s="25"/>
      <c r="Q87" s="25"/>
      <c r="R87" s="24"/>
      <c r="S87" s="141"/>
      <c r="T87" s="138">
        <v>1.44</v>
      </c>
      <c r="U87" s="21"/>
      <c r="V87" s="138">
        <v>40</v>
      </c>
      <c r="W87" s="21"/>
      <c r="X87" s="23"/>
      <c r="Y87" s="31"/>
      <c r="Z87" s="30"/>
      <c r="AA87" s="30"/>
      <c r="AB87" s="20"/>
      <c r="AC87" s="29">
        <f>Z87*T87+V87*AA87</f>
        <v>0</v>
      </c>
      <c r="AD87" s="18"/>
      <c r="AE87" s="28" t="s">
        <v>9</v>
      </c>
      <c r="AF87" s="17"/>
    </row>
    <row r="88" spans="1:32" ht="25.05" customHeight="1" x14ac:dyDescent="0.3">
      <c r="A88" s="117">
        <v>37</v>
      </c>
      <c r="B88" s="118" t="s">
        <v>8</v>
      </c>
      <c r="C88" s="115" t="s">
        <v>7</v>
      </c>
      <c r="D88" s="156"/>
      <c r="E88" s="115" t="s">
        <v>4</v>
      </c>
      <c r="F88" s="116">
        <v>1</v>
      </c>
      <c r="G88" s="27"/>
      <c r="H88" s="21"/>
      <c r="I88" s="21"/>
      <c r="J88" s="21"/>
      <c r="K88" s="25"/>
      <c r="L88" s="21"/>
      <c r="M88" s="21"/>
      <c r="N88" s="21"/>
      <c r="O88" s="25"/>
      <c r="P88" s="25"/>
      <c r="Q88" s="25"/>
      <c r="R88" s="24"/>
      <c r="S88" s="141"/>
      <c r="T88" s="138">
        <v>200</v>
      </c>
      <c r="U88" s="21"/>
      <c r="V88" s="146"/>
      <c r="W88" s="21"/>
      <c r="X88" s="23"/>
      <c r="Y88" s="22"/>
      <c r="Z88" s="21"/>
      <c r="AA88" s="21"/>
      <c r="AB88" s="20"/>
      <c r="AC88" s="19">
        <f>Y88*T88</f>
        <v>0</v>
      </c>
      <c r="AD88" s="18"/>
      <c r="AE88" s="28" t="s">
        <v>0</v>
      </c>
      <c r="AF88" s="17"/>
    </row>
    <row r="89" spans="1:32" ht="25.05" customHeight="1" x14ac:dyDescent="0.3">
      <c r="A89" s="117">
        <v>38</v>
      </c>
      <c r="B89" s="118" t="s">
        <v>6</v>
      </c>
      <c r="C89" s="115" t="s">
        <v>5</v>
      </c>
      <c r="D89" s="156"/>
      <c r="E89" s="115" t="s">
        <v>4</v>
      </c>
      <c r="F89" s="116">
        <v>1</v>
      </c>
      <c r="G89" s="26"/>
      <c r="H89" s="21"/>
      <c r="I89" s="21"/>
      <c r="J89" s="21"/>
      <c r="K89" s="25"/>
      <c r="L89" s="21"/>
      <c r="M89" s="21"/>
      <c r="N89" s="21"/>
      <c r="O89" s="25"/>
      <c r="P89" s="25"/>
      <c r="Q89" s="25"/>
      <c r="R89" s="24"/>
      <c r="S89" s="141"/>
      <c r="T89" s="138">
        <v>200</v>
      </c>
      <c r="U89" s="21"/>
      <c r="V89" s="146"/>
      <c r="W89" s="21"/>
      <c r="X89" s="23"/>
      <c r="Y89" s="22"/>
      <c r="Z89" s="21"/>
      <c r="AA89" s="21"/>
      <c r="AB89" s="20"/>
      <c r="AC89" s="19">
        <f>Y89*T89</f>
        <v>0</v>
      </c>
      <c r="AD89" s="18"/>
      <c r="AE89" s="28" t="s">
        <v>0</v>
      </c>
      <c r="AF89" s="17"/>
    </row>
    <row r="90" spans="1:32" ht="25.05" customHeight="1" thickBot="1" x14ac:dyDescent="0.35">
      <c r="A90" s="117">
        <v>39</v>
      </c>
      <c r="B90" s="118" t="s">
        <v>3</v>
      </c>
      <c r="C90" s="115" t="s">
        <v>2</v>
      </c>
      <c r="D90" s="156"/>
      <c r="E90" s="115" t="s">
        <v>1</v>
      </c>
      <c r="F90" s="116">
        <v>4</v>
      </c>
      <c r="G90" s="15"/>
      <c r="H90" s="10"/>
      <c r="I90" s="10"/>
      <c r="J90" s="10"/>
      <c r="K90" s="14"/>
      <c r="L90" s="10"/>
      <c r="M90" s="10"/>
      <c r="N90" s="10"/>
      <c r="O90" s="14"/>
      <c r="P90" s="14"/>
      <c r="Q90" s="14"/>
      <c r="R90" s="12"/>
      <c r="S90" s="142"/>
      <c r="T90" s="139">
        <f>40 * 1000</f>
        <v>40000</v>
      </c>
      <c r="U90" s="13"/>
      <c r="V90" s="147"/>
      <c r="W90" s="10"/>
      <c r="X90" s="10"/>
      <c r="Y90" s="11"/>
      <c r="Z90" s="9"/>
      <c r="AA90" s="10"/>
      <c r="AB90" s="9"/>
      <c r="AC90" s="8">
        <f>Y90*T90</f>
        <v>0</v>
      </c>
      <c r="AD90" s="7"/>
      <c r="AE90" s="133" t="s">
        <v>0</v>
      </c>
    </row>
    <row r="91" spans="1:32" ht="13.8" thickTop="1" x14ac:dyDescent="0.3">
      <c r="T91" s="1"/>
      <c r="V91" s="1"/>
    </row>
    <row r="93" spans="1:32" x14ac:dyDescent="0.3">
      <c r="A93" s="6"/>
      <c r="B93" s="5"/>
    </row>
  </sheetData>
  <mergeCells count="229">
    <mergeCell ref="A1:AE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V2"/>
    <mergeCell ref="W2:W3"/>
    <mergeCell ref="X2:X3"/>
    <mergeCell ref="Y2:AA2"/>
    <mergeCell ref="AB2:AB3"/>
    <mergeCell ref="AC2:AC3"/>
    <mergeCell ref="AD2:AD3"/>
    <mergeCell ref="AE2:AE3"/>
    <mergeCell ref="A5:A6"/>
    <mergeCell ref="B5:B6"/>
    <mergeCell ref="C5:C6"/>
    <mergeCell ref="D5:D6"/>
    <mergeCell ref="E5:E6"/>
    <mergeCell ref="F5:F6"/>
    <mergeCell ref="A7:A8"/>
    <mergeCell ref="B7:B8"/>
    <mergeCell ref="C7:C8"/>
    <mergeCell ref="D7:D8"/>
    <mergeCell ref="E7:E8"/>
    <mergeCell ref="F7:F8"/>
    <mergeCell ref="A9:A10"/>
    <mergeCell ref="B9:B10"/>
    <mergeCell ref="C9:C10"/>
    <mergeCell ref="D9:D10"/>
    <mergeCell ref="E9:E10"/>
    <mergeCell ref="F9:F10"/>
    <mergeCell ref="T13:T14"/>
    <mergeCell ref="A15:A17"/>
    <mergeCell ref="B15:B17"/>
    <mergeCell ref="C15:C17"/>
    <mergeCell ref="D15:D17"/>
    <mergeCell ref="E15:E17"/>
    <mergeCell ref="T18:T19"/>
    <mergeCell ref="A11:A12"/>
    <mergeCell ref="B11:B12"/>
    <mergeCell ref="C11:C12"/>
    <mergeCell ref="D11:D12"/>
    <mergeCell ref="E11:E12"/>
    <mergeCell ref="F11:F12"/>
    <mergeCell ref="F15:F17"/>
    <mergeCell ref="T15:T16"/>
    <mergeCell ref="A13:A14"/>
    <mergeCell ref="B13:B14"/>
    <mergeCell ref="C13:C14"/>
    <mergeCell ref="D13:D14"/>
    <mergeCell ref="E13:E14"/>
    <mergeCell ref="F13:F14"/>
    <mergeCell ref="A29:A32"/>
    <mergeCell ref="A21:A22"/>
    <mergeCell ref="B21:B22"/>
    <mergeCell ref="C21:C22"/>
    <mergeCell ref="D21:D22"/>
    <mergeCell ref="E21:E22"/>
    <mergeCell ref="F21:F22"/>
    <mergeCell ref="T21:T22"/>
    <mergeCell ref="A18:A20"/>
    <mergeCell ref="B18:B20"/>
    <mergeCell ref="C18:C20"/>
    <mergeCell ref="D18:D20"/>
    <mergeCell ref="E18:E20"/>
    <mergeCell ref="F18:F20"/>
    <mergeCell ref="A23:A24"/>
    <mergeCell ref="B23:B24"/>
    <mergeCell ref="C23:C24"/>
    <mergeCell ref="D23:D24"/>
    <mergeCell ref="E23:E24"/>
    <mergeCell ref="F23:F24"/>
    <mergeCell ref="A25:A26"/>
    <mergeCell ref="B25:B26"/>
    <mergeCell ref="C25:C26"/>
    <mergeCell ref="D25:D26"/>
    <mergeCell ref="E25:E26"/>
    <mergeCell ref="F25:F26"/>
    <mergeCell ref="B29:B32"/>
    <mergeCell ref="C29:C32"/>
    <mergeCell ref="D29:D32"/>
    <mergeCell ref="E29:E32"/>
    <mergeCell ref="F29:F32"/>
    <mergeCell ref="T23:T24"/>
    <mergeCell ref="T25:T26"/>
    <mergeCell ref="I29:I32"/>
    <mergeCell ref="K29:K30"/>
    <mergeCell ref="AB40:AB41"/>
    <mergeCell ref="AC40:AC41"/>
    <mergeCell ref="AD40:AD41"/>
    <mergeCell ref="AE40:AE41"/>
    <mergeCell ref="A33:A35"/>
    <mergeCell ref="B33:B35"/>
    <mergeCell ref="C33:C35"/>
    <mergeCell ref="D33:D35"/>
    <mergeCell ref="E33:E35"/>
    <mergeCell ref="F33:F35"/>
    <mergeCell ref="I33:I35"/>
    <mergeCell ref="A36:A37"/>
    <mergeCell ref="B36:B37"/>
    <mergeCell ref="C36:C37"/>
    <mergeCell ref="D36:D37"/>
    <mergeCell ref="E36:E37"/>
    <mergeCell ref="F36:F37"/>
    <mergeCell ref="A42:A46"/>
    <mergeCell ref="B42:B46"/>
    <mergeCell ref="C42:C46"/>
    <mergeCell ref="D42:D46"/>
    <mergeCell ref="E42:E46"/>
    <mergeCell ref="F42:F46"/>
    <mergeCell ref="AD36:AD37"/>
    <mergeCell ref="AE36:AE37"/>
    <mergeCell ref="A38:A41"/>
    <mergeCell ref="B38:B41"/>
    <mergeCell ref="C38:C41"/>
    <mergeCell ref="D38:D41"/>
    <mergeCell ref="E38:E41"/>
    <mergeCell ref="F38:F41"/>
    <mergeCell ref="AD38:AD39"/>
    <mergeCell ref="AE38:AE39"/>
    <mergeCell ref="I40:I41"/>
    <mergeCell ref="S40:S41"/>
    <mergeCell ref="T40:T41"/>
    <mergeCell ref="U40:U41"/>
    <mergeCell ref="V40:V41"/>
    <mergeCell ref="W40:W41"/>
    <mergeCell ref="X40:X41"/>
    <mergeCell ref="Y40:Y41"/>
    <mergeCell ref="I47:I48"/>
    <mergeCell ref="A49:A50"/>
    <mergeCell ref="B49:B50"/>
    <mergeCell ref="C49:C50"/>
    <mergeCell ref="D49:D50"/>
    <mergeCell ref="E49:E50"/>
    <mergeCell ref="F49:F50"/>
    <mergeCell ref="A47:A48"/>
    <mergeCell ref="B47:B48"/>
    <mergeCell ref="C47:C48"/>
    <mergeCell ref="D47:D48"/>
    <mergeCell ref="E47:E48"/>
    <mergeCell ref="F47:F48"/>
    <mergeCell ref="A51:A52"/>
    <mergeCell ref="B51:B52"/>
    <mergeCell ref="C51:C52"/>
    <mergeCell ref="D51:D52"/>
    <mergeCell ref="E51:E52"/>
    <mergeCell ref="F51:F52"/>
    <mergeCell ref="A53:A55"/>
    <mergeCell ref="B53:B55"/>
    <mergeCell ref="C53:C55"/>
    <mergeCell ref="D53:D55"/>
    <mergeCell ref="E53:E55"/>
    <mergeCell ref="F53:F55"/>
    <mergeCell ref="G53:G54"/>
    <mergeCell ref="I53:I55"/>
    <mergeCell ref="A57:A61"/>
    <mergeCell ref="B57:B61"/>
    <mergeCell ref="C57:C61"/>
    <mergeCell ref="D57:D61"/>
    <mergeCell ref="E57:E61"/>
    <mergeCell ref="F57:F61"/>
    <mergeCell ref="H57:H59"/>
    <mergeCell ref="I57:I60"/>
    <mergeCell ref="G57:G59"/>
    <mergeCell ref="AF61:AG61"/>
    <mergeCell ref="AF62:AF65"/>
    <mergeCell ref="A63:A65"/>
    <mergeCell ref="B63:B65"/>
    <mergeCell ref="C63:C65"/>
    <mergeCell ref="D63:D65"/>
    <mergeCell ref="E63:E65"/>
    <mergeCell ref="F63:F65"/>
    <mergeCell ref="I63:I65"/>
    <mergeCell ref="F69:F71"/>
    <mergeCell ref="I69:I71"/>
    <mergeCell ref="A66:A68"/>
    <mergeCell ref="B66:B68"/>
    <mergeCell ref="C66:C68"/>
    <mergeCell ref="D66:D68"/>
    <mergeCell ref="E66:E68"/>
    <mergeCell ref="F66:F68"/>
    <mergeCell ref="C72:C74"/>
    <mergeCell ref="D72:D74"/>
    <mergeCell ref="E72:E74"/>
    <mergeCell ref="F72:F74"/>
    <mergeCell ref="I66:I68"/>
    <mergeCell ref="A69:A71"/>
    <mergeCell ref="B69:B71"/>
    <mergeCell ref="C69:C71"/>
    <mergeCell ref="D69:D71"/>
    <mergeCell ref="E69:E71"/>
    <mergeCell ref="I72:I74"/>
    <mergeCell ref="A75:A77"/>
    <mergeCell ref="B75:B77"/>
    <mergeCell ref="C75:C77"/>
    <mergeCell ref="D75:D77"/>
    <mergeCell ref="E75:E77"/>
    <mergeCell ref="F75:F77"/>
    <mergeCell ref="I75:I77"/>
    <mergeCell ref="A72:A74"/>
    <mergeCell ref="B72:B74"/>
    <mergeCell ref="D79:D84"/>
    <mergeCell ref="AF79:AF81"/>
    <mergeCell ref="A81:A83"/>
    <mergeCell ref="B81:B82"/>
    <mergeCell ref="C81:C82"/>
    <mergeCell ref="E81:E82"/>
    <mergeCell ref="F81:F82"/>
    <mergeCell ref="D85:D90"/>
    <mergeCell ref="A86:A87"/>
    <mergeCell ref="B86:B87"/>
    <mergeCell ref="C86:C87"/>
    <mergeCell ref="E86:E87"/>
    <mergeCell ref="F86:F87"/>
  </mergeCells>
  <phoneticPr fontId="25" type="noConversion"/>
  <pageMargins left="0.26" right="0.25" top="0.35" bottom="0.26" header="0.4" footer="0.26"/>
  <pageSetup paperSize="8" scale="53" fitToHeight="0" orientation="landscape" r:id="rId1"/>
  <headerFooter alignWithMargins="0"/>
  <rowBreaks count="2" manualBreakCount="2">
    <brk id="45" max="25" man="1"/>
    <brk id="84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 (2)</vt:lpstr>
      <vt:lpstr>'Arkusz1 (2)'!Obszar_wydruku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2025-06-26T10:46:36Z</dcterms:created>
  <dcterms:modified xsi:type="dcterms:W3CDTF">2026-02-24T13:24:57Z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UxC4dwLulzfINJ8nQH+xvX5LNGipWa4BRSZhPgxsCvmSRSGvwm84Z05rNQ7QC0PNW6Ar7rK7XoTxN36sPSoUUQ==</vt:lpwstr>
  </property>
  <property fmtid="{D5CDD505-2E9C-101B-9397-08002B2CF9AE}" pid="4" name="MFClassificationDate">
    <vt:lpwstr>2025-06-26T12:47:44.8138756+02:00</vt:lpwstr>
  </property>
  <property fmtid="{D5CDD505-2E9C-101B-9397-08002B2CF9AE}" pid="5" name="MFClassifiedBySID">
    <vt:lpwstr>UxC4dwLulzfINJ8nQH+xvX5LNGipWa4BRSZhPgxsCvm42mrIC/DSDv0ggS+FjUN/2v1BBotkLlY5aAiEhoi6ud0vc+ftMTuca6kn/cooqi2mCOFWBIov0g+O55BP59f/</vt:lpwstr>
  </property>
  <property fmtid="{D5CDD505-2E9C-101B-9397-08002B2CF9AE}" pid="6" name="MFGRNItemId">
    <vt:lpwstr>GRN-ffdd0f8a-ded9-455c-b1fb-c312bc0a89d4</vt:lpwstr>
  </property>
  <property fmtid="{D5CDD505-2E9C-101B-9397-08002B2CF9AE}" pid="7" name="MFHash">
    <vt:lpwstr>5M2ByVa9X2Ealhpr10RaarB2AMNyeUTQMDAgJJlg6SI=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